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70" windowWidth="11025" windowHeight="6720" activeTab="0"/>
  </bookViews>
  <sheets>
    <sheet name="Antrag Eigentum und Bestand" sheetId="1" r:id="rId1"/>
  </sheets>
  <definedNames>
    <definedName name="_xlnm.Print_Area" localSheetId="0">'Antrag Eigentum und Bestand'!$A$1:$AO$580</definedName>
  </definedNames>
  <calcPr fullCalcOnLoad="1"/>
</workbook>
</file>

<file path=xl/sharedStrings.xml><?xml version="1.0" encoding="utf-8"?>
<sst xmlns="http://schemas.openxmlformats.org/spreadsheetml/2006/main" count="566" uniqueCount="476">
  <si>
    <t xml:space="preserve"> 9.</t>
  </si>
  <si>
    <t xml:space="preserve">  8. </t>
  </si>
  <si>
    <t>12.</t>
  </si>
  <si>
    <r>
      <t>im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Falle einer evtl. notwendigen Nachfinanzierung kein Vorrang für weitere Darlehen eingeräumt werden kann.</t>
    </r>
  </si>
  <si>
    <t>Stempel und Unterschrift(en) Magistrat/Kreissausschuss</t>
  </si>
  <si>
    <t>Bitte füllen Sie den Antrag vollständig aus und beachten Sie den Leitfaden zur Antragstellung !</t>
  </si>
  <si>
    <t>Architekt/in bzw. Entwurfsverfasser/in</t>
  </si>
  <si>
    <t xml:space="preserve">wurden, auch wenn sie in dem beantragten Genehmigungsverfahren nicht mehr geprüft werden. Die Bauvorlagen   </t>
  </si>
  <si>
    <t xml:space="preserve">weitere Bauunterlagen (vollständige und vermaßte Bauzeichnungen, Wohnflächenberechnung nach </t>
  </si>
  <si>
    <t>1.</t>
  </si>
  <si>
    <t>Straße, Hausnummer</t>
  </si>
  <si>
    <t>Telefon</t>
  </si>
  <si>
    <t>Ort</t>
  </si>
  <si>
    <t>2.</t>
  </si>
  <si>
    <t>Bauort/Grundstück</t>
  </si>
  <si>
    <t>PLZ</t>
  </si>
  <si>
    <t>3.</t>
  </si>
  <si>
    <t xml:space="preserve">Für das vorstehend bezeichnete und in den Anlagen näher beschriebene </t>
  </si>
  <si>
    <t>Kontingentverwendungsschlüssel</t>
  </si>
  <si>
    <t>Rechnungsjahr</t>
  </si>
  <si>
    <t>F-Ziel</t>
  </si>
  <si>
    <t>F-Art</t>
  </si>
  <si>
    <t>WE</t>
  </si>
  <si>
    <t>Vermögen</t>
  </si>
  <si>
    <t>Verbindlichkeiten</t>
  </si>
  <si>
    <t>Haus- u. Grundbesitz (Verkehrswert)</t>
  </si>
  <si>
    <t>Bank- und Sparguthaben</t>
  </si>
  <si>
    <t>Wertpapiere</t>
  </si>
  <si>
    <t>Lebensversicherung (Rückkaufswert)</t>
  </si>
  <si>
    <t>Bausparguthaben</t>
  </si>
  <si>
    <t>(Unvollständige Angaben über die Vermögensverhältnisse können zum späteren Widerruf der Förderung führen)</t>
  </si>
  <si>
    <t>Name, Vorname / Firma</t>
  </si>
  <si>
    <t>Auf Verlangen der Bewilligungsstelle werden Nachweise vorgelegt.</t>
  </si>
  <si>
    <t>Gebäudebeschreibung</t>
  </si>
  <si>
    <t>Art der Eigentumsmaßnahme:</t>
  </si>
  <si>
    <t>Eigentumswohnung</t>
  </si>
  <si>
    <t>Wohnungen</t>
  </si>
  <si>
    <t>je Wohneinheit</t>
  </si>
  <si>
    <t>Zimmer</t>
  </si>
  <si>
    <t>Küche</t>
  </si>
  <si>
    <t>Bad/    WC</t>
  </si>
  <si>
    <t>1. Wohnung</t>
  </si>
  <si>
    <t>2. Wohnung</t>
  </si>
  <si>
    <t>bereits vorhandene Wohnfläche</t>
  </si>
  <si>
    <t>Wohnfläche insgesamt</t>
  </si>
  <si>
    <t>gewerblich genutzte Fläche</t>
  </si>
  <si>
    <t xml:space="preserve"> Art</t>
  </si>
  <si>
    <t>m³ Hauptgeb.</t>
  </si>
  <si>
    <t>m³ Gesamt</t>
  </si>
  <si>
    <t>Garagen</t>
  </si>
  <si>
    <t>Einverständniserklärung:</t>
  </si>
  <si>
    <t xml:space="preserve">   </t>
  </si>
  <si>
    <t>Stellungnahme des Magistrats/Kreisausschusses:</t>
  </si>
  <si>
    <t>mit</t>
  </si>
  <si>
    <t xml:space="preserve"> </t>
  </si>
  <si>
    <t>x 12</t>
  </si>
  <si>
    <t xml:space="preserve">Aufstellung der Finanzierungsmittel </t>
  </si>
  <si>
    <t>Nominal</t>
  </si>
  <si>
    <t>Jahresleistungen</t>
  </si>
  <si>
    <t>Tilgung</t>
  </si>
  <si>
    <t>Rang</t>
  </si>
  <si>
    <t xml:space="preserve">v.H. </t>
  </si>
  <si>
    <t>Eigenleistungen</t>
  </si>
  <si>
    <t>Wert des Baugrundstücks</t>
  </si>
  <si>
    <t>(abzüglich Belastungen)</t>
  </si>
  <si>
    <t>verwendeter Gebäudeteile</t>
  </si>
  <si>
    <t>S u m m e  der  Eigenleistungen</t>
  </si>
  <si>
    <t>Gesamtbetrag der Finanzierung</t>
  </si>
  <si>
    <t>Gesamtbetrag der Tilgung</t>
  </si>
  <si>
    <t xml:space="preserve"> Aufstellung der Gesamtkosten</t>
  </si>
  <si>
    <t xml:space="preserve"> Kostenart / Kostenbezeichnung</t>
  </si>
  <si>
    <t>Einzelwerte</t>
  </si>
  <si>
    <t>Zwischensumme</t>
  </si>
  <si>
    <t>G e s a m t k o s t e n   (Endsumme)</t>
  </si>
  <si>
    <t xml:space="preserve">Förderobjekt/Bauvorhaben wird/werden beantragt </t>
  </si>
  <si>
    <t>Summen</t>
  </si>
  <si>
    <t>Summe:</t>
  </si>
  <si>
    <t>Werbungskosten:</t>
  </si>
  <si>
    <t>Kindergeld:</t>
  </si>
  <si>
    <t>Monat</t>
  </si>
  <si>
    <t>3. Person</t>
  </si>
  <si>
    <t>1. Person</t>
  </si>
  <si>
    <t>2. Person</t>
  </si>
  <si>
    <t>Zur Verfügung stehendes Nettoeinkommen:</t>
  </si>
  <si>
    <t>sonstige regelmäßige Einnahmen (netto),  z. B. Rente</t>
  </si>
  <si>
    <t>FÖP</t>
  </si>
  <si>
    <t>Ktgt - Träger</t>
  </si>
  <si>
    <t xml:space="preserve">Antragsteller/in ist/sind </t>
  </si>
  <si>
    <t>Beträge in €</t>
  </si>
  <si>
    <t xml:space="preserve"> Konventionell</t>
  </si>
  <si>
    <t xml:space="preserve"> Fertigbauweise System</t>
  </si>
  <si>
    <t xml:space="preserve"> Baumaßnahme an bestehenden Gebäuden </t>
  </si>
  <si>
    <t>TG-Einstellpl.</t>
  </si>
  <si>
    <t>Abstellplätze</t>
  </si>
  <si>
    <t>Ausz. v.H.</t>
  </si>
  <si>
    <t xml:space="preserve">Gebäuderestwert u. Wert </t>
  </si>
  <si>
    <t>Objektkredite (ohne zu finanz. Objekt)</t>
  </si>
  <si>
    <t>Sonstige Kredite</t>
  </si>
  <si>
    <t>Übernommene Bürgschaften</t>
  </si>
  <si>
    <t>Sonstige Verpflichtungen</t>
  </si>
  <si>
    <t>Name, Vorname</t>
  </si>
  <si>
    <t xml:space="preserve">Beträge </t>
  </si>
  <si>
    <t xml:space="preserve">Name, Vorname </t>
  </si>
  <si>
    <t>Staatsangehörigkeit</t>
  </si>
  <si>
    <t>Familienstand:</t>
  </si>
  <si>
    <t>ledig</t>
  </si>
  <si>
    <t>verheiratet</t>
  </si>
  <si>
    <t>geschieden</t>
  </si>
  <si>
    <t>verwitwet</t>
  </si>
  <si>
    <t>Jahr der Eheschließung:</t>
  </si>
  <si>
    <t>Alter:</t>
  </si>
  <si>
    <t>E-Mail Adresse</t>
  </si>
  <si>
    <t>selbständig:</t>
  </si>
  <si>
    <t>Telefon (tagsüber)</t>
  </si>
  <si>
    <t>Handy</t>
  </si>
  <si>
    <t>Größe des Baugrundstücks</t>
  </si>
  <si>
    <t>sonstige Erträge (Jahresbetrag)</t>
  </si>
  <si>
    <t>m²</t>
  </si>
  <si>
    <t>Erschließung des Grundstücks:</t>
  </si>
  <si>
    <t>Lastenberechnung</t>
  </si>
  <si>
    <t>Bauweise des Objektes:</t>
  </si>
  <si>
    <t>freistehendes Einfamilienhaus</t>
  </si>
  <si>
    <t>Reihenhaus</t>
  </si>
  <si>
    <t>teilerschlossen</t>
  </si>
  <si>
    <t>nicht erschlossen</t>
  </si>
  <si>
    <t>vollerschlossen</t>
  </si>
  <si>
    <t>Art des Baugenehmigungsverfahren</t>
  </si>
  <si>
    <t xml:space="preserve">Ich/Wir versicher(e)(n), </t>
  </si>
  <si>
    <t xml:space="preserve">Summe </t>
  </si>
  <si>
    <t>(Wohn- und gewerbliche Nutzfläche)</t>
  </si>
  <si>
    <t>Hiermit wird die Richtigkeit der vorstehenden Angaben bestätigt.</t>
  </si>
  <si>
    <t>Ort, Datum</t>
  </si>
  <si>
    <t>%</t>
  </si>
  <si>
    <t>Beruf/Titel</t>
  </si>
  <si>
    <t>Straße, Hausnummer, Lage bei Eigentumswohnungen (Nr.)</t>
  </si>
  <si>
    <t xml:space="preserve">Baujahr (bei Bestandserwerb):   </t>
  </si>
  <si>
    <t xml:space="preserve">der Bezug ist vorgesehen zum: </t>
  </si>
  <si>
    <t xml:space="preserve">Umbauter Raum </t>
  </si>
  <si>
    <t>- Nebengebäude</t>
  </si>
  <si>
    <t>Bau- / Gebäudekosten (Neubau)</t>
  </si>
  <si>
    <t>Antragsteller:</t>
  </si>
  <si>
    <t>x</t>
  </si>
  <si>
    <t>€</t>
  </si>
  <si>
    <t>Ausgaben für die Instandhaltung:</t>
  </si>
  <si>
    <t>Sonstiges:</t>
  </si>
  <si>
    <t>- Hauptgebäude (reine Baukosten)</t>
  </si>
  <si>
    <t>(anteilig nach Miteigentumsanteilen bei Wohnungseigentum)</t>
  </si>
  <si>
    <t xml:space="preserve">  Laufzeit d. Erbbaurechts:</t>
  </si>
  <si>
    <t>Fremdmittel grundbuchlich nicht zu sichern</t>
  </si>
  <si>
    <r>
      <t>Fremdmittel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grundbuchlich zu sichern</t>
    </r>
    <r>
      <rPr>
        <sz val="8"/>
        <rFont val="Arial"/>
        <family val="2"/>
      </rPr>
      <t xml:space="preserve">  ( in der Reihenfolge des vorgesehenen grundbuchlichen Ranges) </t>
    </r>
  </si>
  <si>
    <t>m² Fläche x</t>
  </si>
  <si>
    <t xml:space="preserve">  € /m² </t>
  </si>
  <si>
    <t>Jahreseinkommen:</t>
  </si>
  <si>
    <t>+</t>
  </si>
  <si>
    <t>-</t>
  </si>
  <si>
    <t>Ratenzahlungen aus sonst. Darlehen/Krediten</t>
  </si>
  <si>
    <t>sonstige Verpflichtungen (z. B. Unterhaltszahlungen  u. ä.)</t>
  </si>
  <si>
    <t>Selbst- und Verwandtenhilfe</t>
  </si>
  <si>
    <t>Baukosten</t>
  </si>
  <si>
    <t>Unterschrift(en) (aller) Antragsteller / Erwerber</t>
  </si>
  <si>
    <t>(bitte Zutreffendes ankreuzen)</t>
  </si>
  <si>
    <t>Die Baugenehmigung ist erteilt worden. Eine Kopie der Baugenehmigung ist beigefügt.</t>
  </si>
  <si>
    <t>Kopie der Eingangsbestätigung der Bauaufsichtsbehörde / Gemeinde ist beigefügt.</t>
  </si>
  <si>
    <t>4.</t>
  </si>
  <si>
    <t>5.</t>
  </si>
  <si>
    <t>6.</t>
  </si>
  <si>
    <t>7.</t>
  </si>
  <si>
    <t>8.</t>
  </si>
  <si>
    <t xml:space="preserve">dass über mein/unser Vermögen kein Insolvenzverfahren beantragt bzw. eröffnet worden ist und ich/wir keine </t>
  </si>
  <si>
    <t>9.</t>
  </si>
  <si>
    <t xml:space="preserve">Ich/Wir erkläre(n) mich/uns damit einverstanden, dass die mit diesem Antrag erhobenen oder sonst für die Förderung  </t>
  </si>
  <si>
    <t>10.</t>
  </si>
  <si>
    <t xml:space="preserve">benötigten Daten auf der Grundlage des Thüringer Datenschutzgesetzes in der jeweils geltenden Fassung </t>
  </si>
  <si>
    <t xml:space="preserve">einschließlich seiner Verweisungen auf das Bundesdatenschutzgesetz verarbeitet (gespeichert, übermittelt, verändert </t>
  </si>
  <si>
    <t>oder gelöscht) werden.</t>
  </si>
  <si>
    <t>11.</t>
  </si>
  <si>
    <t>bewilligten Mittel nur für die im Antrag genannten Maßnahmen zu verwenden,</t>
  </si>
  <si>
    <t xml:space="preserve">dass das im Finanzierungsplan ausgewiesene Eigenkapital tatsächlich verfügbar ist, nicht aus Kreditmitteln stammt </t>
  </si>
  <si>
    <t xml:space="preserve">die in diesem Antrag und den beigefügten Unterlagen enthaltenen Angaben nach bestem Wissen und Gewissen  </t>
  </si>
  <si>
    <t xml:space="preserve">richtig gemacht und keine Tatsachen verschwiegen zu haben, die für die Beurteilung der Förderungswürdigkeit der </t>
  </si>
  <si>
    <t xml:space="preserve">  (anteilig Lohn- und Materialkosten)</t>
  </si>
  <si>
    <t>5.1</t>
  </si>
  <si>
    <t>5.2</t>
  </si>
  <si>
    <t>5.3</t>
  </si>
  <si>
    <t>4.1</t>
  </si>
  <si>
    <t>4.2</t>
  </si>
  <si>
    <t>4.3</t>
  </si>
  <si>
    <t xml:space="preserve">   Erbbaurecht</t>
  </si>
  <si>
    <t>Kosten des Baugrundstückes</t>
  </si>
  <si>
    <t>- Wert verwendeter Gebäudeteile</t>
  </si>
  <si>
    <t>- Kaufpreis Bestandsimmobilie</t>
  </si>
  <si>
    <t>Kosten der Außenanlagen (incl. anteiliger S+V)</t>
  </si>
  <si>
    <t>- Grundstückswert incl. öffentl. Erschließungskosten</t>
  </si>
  <si>
    <t>Mitantragsteller/in</t>
  </si>
  <si>
    <t>(Der Gesamtbetrag muss die Gesamtkosten nach Nr. 6 decken)</t>
  </si>
  <si>
    <t>7.1</t>
  </si>
  <si>
    <t>7.1.1</t>
  </si>
  <si>
    <t>7.1.2</t>
  </si>
  <si>
    <t>7.1.3</t>
  </si>
  <si>
    <t>7.1.4</t>
  </si>
  <si>
    <t>7.1.5</t>
  </si>
  <si>
    <t>7.2</t>
  </si>
  <si>
    <t>7.2.1</t>
  </si>
  <si>
    <t>7.2.2</t>
  </si>
  <si>
    <t>7.3</t>
  </si>
  <si>
    <t>7.3.1</t>
  </si>
  <si>
    <t>7.3.2</t>
  </si>
  <si>
    <t>7.3.3</t>
  </si>
  <si>
    <t>7.3.4</t>
  </si>
  <si>
    <t>7.3.5</t>
  </si>
  <si>
    <t>7.4</t>
  </si>
  <si>
    <t>7.5</t>
  </si>
  <si>
    <t>7.6</t>
  </si>
  <si>
    <t>Krankenversicherung</t>
  </si>
  <si>
    <t>Rentenversicherung</t>
  </si>
  <si>
    <t>Steuer</t>
  </si>
  <si>
    <t>Baubeginn/Kaufvertragsabschluss ist vorgesehen zum:</t>
  </si>
  <si>
    <t>Einkommensnachweise aller im Haushalt lebenden Personen mit eigenem Einkommen</t>
  </si>
  <si>
    <t>bitte</t>
  </si>
  <si>
    <t>ankreuzen</t>
  </si>
  <si>
    <t>·</t>
  </si>
  <si>
    <t xml:space="preserve">Nachweise über die Ansparung des Bausparvertrags und/oder Höhe der Lebensversicherungsprämie,  </t>
  </si>
  <si>
    <t>höhe</t>
  </si>
  <si>
    <t>bei zugeteilten Bausparverträgen Zuteilungsbescheid mit Nachweis des Guthabens und der Darlehens-</t>
  </si>
  <si>
    <t xml:space="preserve">Eigenkapitalnachweise (z.B. Nachweis Sparguthaben, bezahlte Baumaterialien, aus Eigenmitteln </t>
  </si>
  <si>
    <t xml:space="preserve">Regelmäßige Sonderzahlungen </t>
  </si>
  <si>
    <t>(netto) jährlich</t>
  </si>
  <si>
    <t>(Summe aus Ziffern 7.5.und 7.6)</t>
  </si>
  <si>
    <t>Architekt/in / Bauleiter/in gem. § 51 HBO</t>
  </si>
  <si>
    <t>Erklärungen der Antragsteller/in /Erwerber/in (Bauherrschaft):</t>
  </si>
  <si>
    <t>Maßnahme und die Beurteilung der Leistungsfähigkeit und Zuverlässigkeit von Bedeutung sein könnten,</t>
  </si>
  <si>
    <t>und zur Finanzierung der Baumaßnahme eingesetzt wird,</t>
  </si>
  <si>
    <t>Abgabe einer solchen gestellt worden ist. Die vorstehenden Angaben sind vollständig und wahrheitsgemäß.</t>
  </si>
  <si>
    <t xml:space="preserve">eidesstattliche Versicherung gemäß  § 807 Zivilprozessordnung (ZPO) abgegeben habe(n) bzw. kein Antrag auf  </t>
  </si>
  <si>
    <t>nungen (ggf. Bilanz und G u. V-Rechnungen) mit Prüfvermerk des Steuerberaters, Nachweis über</t>
  </si>
  <si>
    <t xml:space="preserve">gezahlte Jahresbeträge für Krankenversicherung und Rentenversicherung </t>
  </si>
  <si>
    <t xml:space="preserve">Die in Selbst- und Verwandtenhilfe vorgesehenen Eigenleistungen gem. beigefügter Aufstellung werden durch  </t>
  </si>
  <si>
    <t>wurden von mir bzw. unter meiner verantwortlichen Leitung angefertigt.</t>
  </si>
  <si>
    <t xml:space="preserve">Vorhaben übernehme und dass in den beigefügten Bauvorlagen alle öffentlich-rechtlichen Anforderungen eingehalten </t>
  </si>
  <si>
    <t xml:space="preserve">Ich bestätige, dass ich die öffentlich-rechtlichen Verpflichtungen als Entwurfsverfasser / in aus § 49 HBO für das </t>
  </si>
  <si>
    <t>Mir /Uns ist bekannt,dass</t>
  </si>
  <si>
    <t xml:space="preserve">5. </t>
  </si>
  <si>
    <t xml:space="preserve">ausreichend bereitstehende Personen ausgeführt, die zeitlich sowie aufgrund ihres Berufes bzw. unter entsprechen- </t>
  </si>
  <si>
    <t>der  Anleitung und Aufsicht in der Lage sind, die Arbeiten sach- und fachgerecht fertigzustellen.</t>
  </si>
  <si>
    <t>8.1</t>
  </si>
  <si>
    <t>: 12</t>
  </si>
  <si>
    <t xml:space="preserve">sofern genehmigungspflichtig, Baugenehmigung </t>
  </si>
  <si>
    <t>Anzahl Garagen/ Einstellplätze</t>
  </si>
  <si>
    <t xml:space="preserve">EUR </t>
  </si>
  <si>
    <t xml:space="preserve">Guthaben sowie bezahlte </t>
  </si>
  <si>
    <t>Leistungen</t>
  </si>
  <si>
    <t>Netto-Einkommen aller zum Haushalt gehörenden Personen mit eigenem Einkommen</t>
  </si>
  <si>
    <t>Berechnung der monatlichen Belastung</t>
  </si>
  <si>
    <t>Verbleibender Betrag zur Lebensführung</t>
  </si>
  <si>
    <t>Grad:</t>
  </si>
  <si>
    <t xml:space="preserve">sofern Personen im Haushalt Unterhaltszahlungen leisten oder erhalten, entsprechende Nachweise </t>
  </si>
  <si>
    <t>davon unterhaltsbe- rechtigte Kinder:</t>
  </si>
  <si>
    <t>Erbbauzinsen (jährlich):</t>
  </si>
  <si>
    <r>
      <t xml:space="preserve">Anzahl </t>
    </r>
    <r>
      <rPr>
        <b/>
        <u val="single"/>
        <sz val="8"/>
        <rFont val="Arial"/>
        <family val="2"/>
      </rPr>
      <t>aller</t>
    </r>
    <r>
      <rPr>
        <sz val="8"/>
        <rFont val="Arial"/>
        <family val="2"/>
      </rPr>
      <t xml:space="preserve"> Personen im Haushalt:</t>
    </r>
  </si>
  <si>
    <r>
      <t xml:space="preserve"> </t>
    </r>
    <r>
      <rPr>
        <u val="single"/>
        <sz val="9"/>
        <rFont val="Arial"/>
        <family val="2"/>
      </rPr>
      <t>vollständige</t>
    </r>
    <r>
      <rPr>
        <sz val="9"/>
        <rFont val="Arial"/>
        <family val="2"/>
      </rPr>
      <t xml:space="preserve"> unbeglaubigte Grundbuchauszüge nach dem neuesten Stand</t>
    </r>
  </si>
  <si>
    <t>alle erforderlichen Bauvorlagen der Gemeinde/ bzw. der Bauaufsichtsbehörde vorgelegt worden sind.</t>
  </si>
  <si>
    <t>letzter Einkommensteuerbescheid, ggf. Rentenbescheid, ggf. Nachweis von erhöhten Werbungskosten</t>
  </si>
  <si>
    <t xml:space="preserve">Kopie der Heiratsurkunde (wenn die Hochzeit weniger als 5 Jahre zurückliegt und beide Ehepartner </t>
  </si>
  <si>
    <t>(Ziffer 8.2 : 12)</t>
  </si>
  <si>
    <t>Doppelhaushälfte</t>
  </si>
  <si>
    <t>Wohneinheiten</t>
  </si>
  <si>
    <t>(derzeitiger  Wohnort)</t>
  </si>
  <si>
    <t>Sonstiges Vermögen</t>
  </si>
  <si>
    <r>
      <t xml:space="preserve">- </t>
    </r>
    <r>
      <rPr>
        <b/>
        <sz val="8"/>
        <rFont val="Arial"/>
        <family val="2"/>
      </rPr>
      <t xml:space="preserve">Selbst- und Verwandtenhilfe </t>
    </r>
    <r>
      <rPr>
        <sz val="8"/>
        <rFont val="Arial"/>
        <family val="2"/>
      </rPr>
      <t xml:space="preserve"> (</t>
    </r>
    <r>
      <rPr>
        <b/>
        <sz val="8"/>
        <rFont val="Arial"/>
        <family val="2"/>
      </rPr>
      <t>S+V</t>
    </r>
    <r>
      <rPr>
        <sz val="8"/>
        <rFont val="Arial"/>
        <family val="2"/>
      </rPr>
      <t xml:space="preserve">) </t>
    </r>
  </si>
  <si>
    <t xml:space="preserve">Baunebenkosten </t>
  </si>
  <si>
    <t>Die Wohnung Nr. 2 ist zur                                                             bestimmt.</t>
  </si>
  <si>
    <t xml:space="preserve">Fremdüberlassung an </t>
  </si>
  <si>
    <t>Vermietung /</t>
  </si>
  <si>
    <t>bestimmt.</t>
  </si>
  <si>
    <t>freiw./priv. Beiträge; max. 10 %</t>
  </si>
  <si>
    <t>weitere Frei- und Abzugsbeträge</t>
  </si>
  <si>
    <t>Netto-Einkommen in den letzten 3 Monaten</t>
  </si>
  <si>
    <t>Dem vollständig ausgefüllten und vom Antragsteller und Kontingentträger</t>
  </si>
  <si>
    <t>unterschriebenen Antragsvordruck sind folgende Unterlagen beigefügt:</t>
  </si>
  <si>
    <r>
      <t>bei Selbständigen:</t>
    </r>
    <r>
      <rPr>
        <sz val="9"/>
        <rFont val="Arial"/>
        <family val="2"/>
      </rPr>
      <t xml:space="preserve"> letzte drei Einkommensteuerbescheide, Einnahmen-/ Überschussrech-</t>
    </r>
  </si>
  <si>
    <t xml:space="preserve">sofern Antragsteller nicht Deutsche(r)  oder Europäer mit Zuzugsrecht ist/sind , Nachweis der </t>
  </si>
  <si>
    <t>Anlage 1</t>
  </si>
  <si>
    <t>Seite 6 von 6</t>
  </si>
  <si>
    <t>Seite 4 von 6</t>
  </si>
  <si>
    <t>Seite 2 von 6</t>
  </si>
  <si>
    <t>Seite 1 von 6</t>
  </si>
  <si>
    <t>Seite 5 von 6</t>
  </si>
  <si>
    <t xml:space="preserve">Geburtsort und -datum </t>
  </si>
  <si>
    <t>Anzahl der schwer- behinderten Personen:</t>
  </si>
  <si>
    <t xml:space="preserve">Mir/Uns - der Bauherrschaft  - ist bekannt, dass die Antragstellung und Zusage auf der Grundlage </t>
  </si>
  <si>
    <t>Ich/Wir verpflichte(n) mich/uns</t>
  </si>
  <si>
    <t>Ich/Wir bestätige(n), dass</t>
  </si>
  <si>
    <t>unter 40 Jahre alt sind)</t>
  </si>
  <si>
    <t>Nachweis des Grundstückswertes durch Kaufvertrag, Bestätigung durch den Bauträger,</t>
  </si>
  <si>
    <t>Alle erforderlichen Bauvorlagen sind der Gemeinde bzw. der Bauaufsichtsbehörde vorgelegt worden</t>
  </si>
  <si>
    <t>Nachweis des Verkehrswertes, Bodenrichtwertes oder Erbbaurechtsvertrag</t>
  </si>
  <si>
    <t>bei Eigentumswohnungen: Teilungserklärung mit Aufteilungsplänen für die betr. Wohneinheit</t>
  </si>
  <si>
    <t xml:space="preserve">PLZ            </t>
  </si>
  <si>
    <t>bis</t>
  </si>
  <si>
    <t>von</t>
  </si>
  <si>
    <t>Bankleitzahl/Gläubigerbez.</t>
  </si>
  <si>
    <t>zum Bauvorhaben des / der  ____________________________________________________________</t>
  </si>
  <si>
    <t>Art der Arbeiten</t>
  </si>
  <si>
    <t xml:space="preserve"> Erdarbeiten</t>
  </si>
  <si>
    <t xml:space="preserve"> Maurer- und  Betonarbeiten</t>
  </si>
  <si>
    <t xml:space="preserve"> Summe Baukosten</t>
  </si>
  <si>
    <t>Prüfvermerk</t>
  </si>
  <si>
    <t>Veranschlagte Einzelbaukosten</t>
  </si>
  <si>
    <t>Lohnkostenanteil der Einzelbaukosten</t>
  </si>
  <si>
    <t xml:space="preserve"> Zimmerarbeiten</t>
  </si>
  <si>
    <t xml:space="preserve"> Klempnerarbeiten</t>
  </si>
  <si>
    <t xml:space="preserve"> Dachdeckerarbeiten</t>
  </si>
  <si>
    <t xml:space="preserve"> Elektroinstallationsarbeiten</t>
  </si>
  <si>
    <t xml:space="preserve"> Innenputzarbeiten</t>
  </si>
  <si>
    <t xml:space="preserve"> Fliesen- und Plattenarbeiten</t>
  </si>
  <si>
    <t xml:space="preserve"> Estricharbeiten</t>
  </si>
  <si>
    <t xml:space="preserve"> Schlosserarbeiten</t>
  </si>
  <si>
    <t xml:space="preserve"> Verglasungsarbeiten</t>
  </si>
  <si>
    <t xml:space="preserve"> Maler- und Tapezierarbeiten</t>
  </si>
  <si>
    <t xml:space="preserve"> Fußbodenarbeiten</t>
  </si>
  <si>
    <t xml:space="preserve"> Heizungs- und Wasser-erwärmungsanlagen</t>
  </si>
  <si>
    <t xml:space="preserve"> Fassaden- und Außenputzarbeiten</t>
  </si>
  <si>
    <t xml:space="preserve"> Sonstiges</t>
  </si>
  <si>
    <t>Anlage 2</t>
  </si>
  <si>
    <t xml:space="preserve">die Herstellungskosten auf Anforderung detailliert zu belegen, </t>
  </si>
  <si>
    <t>Seite 3 von 6</t>
  </si>
  <si>
    <t>Datum:</t>
  </si>
  <si>
    <t xml:space="preserve">in </t>
  </si>
  <si>
    <t>Kreis</t>
  </si>
  <si>
    <t xml:space="preserve">   und   </t>
  </si>
  <si>
    <t>vollständig erstellt.</t>
  </si>
  <si>
    <t>Selbsthilfeanteil an den Lohnkosten</t>
  </si>
  <si>
    <t>Hessische Bauordnung (HBO) die Durchführung eines Baugenehmigungsverfahrens verlangt oder eine vorläufige</t>
  </si>
  <si>
    <t>Mit der Unterschrift wird bestätigt, dass die Richtlinien in der jeweils gültigen Fassung erfüllt werden.</t>
  </si>
  <si>
    <t xml:space="preserve">die zu fördernde Maßnahme nach den vorgenannten Richtlinien sowie der aufgrund dieses Antrages </t>
  </si>
  <si>
    <t xml:space="preserve">erteilten Förderzusage und des abzuschließenden Darlehenvertrages durchzuführen, insbesondere die  </t>
  </si>
  <si>
    <t xml:space="preserve">Wird das Baugenehmigungsverfahren im vereinfachten Verfahren nach § 57 HBO durchgeführt, ist die </t>
  </si>
  <si>
    <t xml:space="preserve">Untersagung nach § 15 Abs. 1 Satz 2 des Baugesetzbuches (BauGB) beantragt. Weiterhin werde(n) ich/ wir sie </t>
  </si>
  <si>
    <t>informieren, wenn die Gemeinde nach § 56 Abs. 3 Satz 4 HBO uns schriftlich mitteilt, dass kein Baugenehmigungs-</t>
  </si>
  <si>
    <t>verfahren durchgeführt werden soll und sie eine Untersagung nach § 15 Abs. 1 Satz 2 BauGB nicht beantragen wird.</t>
  </si>
  <si>
    <t>Kosten und ggf. den Ersatz des darüber hinausgehenden Schadens verlangen kann,</t>
  </si>
  <si>
    <t>Antragsnummer:</t>
  </si>
  <si>
    <t xml:space="preserve">  </t>
  </si>
  <si>
    <t>* die Darlehen werden teilweise aus dem KfW Wohneigentumsprogramm refinanziert.</t>
  </si>
  <si>
    <r>
      <t xml:space="preserve">Hessen-Baudarlehen mit einer Bürgschaft des Landes </t>
    </r>
    <r>
      <rPr>
        <sz val="9"/>
        <rFont val="Arial"/>
        <family val="2"/>
      </rPr>
      <t>(nur Neubau)</t>
    </r>
    <r>
      <rPr>
        <b/>
        <sz val="9"/>
        <rFont val="Arial"/>
        <family val="2"/>
      </rPr>
      <t>*</t>
    </r>
  </si>
  <si>
    <r>
      <t>Hessen-Darlehen Bestandserwerb mit einer Bürgschaft des Landes</t>
    </r>
    <r>
      <rPr>
        <sz val="9"/>
        <rFont val="Arial"/>
        <family val="2"/>
      </rPr>
      <t>*</t>
    </r>
  </si>
  <si>
    <t>Zusätzlich gelten die Vorgaben des KfW Wohneigentumsprogrammes.</t>
  </si>
  <si>
    <t>6.1.1</t>
  </si>
  <si>
    <t xml:space="preserve">6.1  </t>
  </si>
  <si>
    <t>6.1.2</t>
  </si>
  <si>
    <t>6.1.3</t>
  </si>
  <si>
    <t>6.1.4</t>
  </si>
  <si>
    <t>Erwerb Bestandsimmobilie</t>
  </si>
  <si>
    <t xml:space="preserve">6.2  </t>
  </si>
  <si>
    <t xml:space="preserve">Neubau </t>
  </si>
  <si>
    <t xml:space="preserve">7.  </t>
  </si>
  <si>
    <t>der Richtlinien zum Hessen-Baudarlehen</t>
  </si>
  <si>
    <t>der Richtlinien zum Hessen-Darlehen Bestandserwerb</t>
  </si>
  <si>
    <t xml:space="preserve">    </t>
  </si>
  <si>
    <t>Sonstige Kredite z. B. Autofinanzierung</t>
  </si>
  <si>
    <t xml:space="preserve">das nach den Förderbestimmungen zu entrichtende Bearbeitungsentgelt auch dann zu zahlen, wenn </t>
  </si>
  <si>
    <t>die Förderzusage nicht angenommen wird oder die Fördermittel ganz oder teilweise nicht ausgezahlt werden,</t>
  </si>
  <si>
    <t>sofern Selbst- und Verwandtenhilfe erbracht wird, eine entsprechende Aufstellung auf Anlage 2</t>
  </si>
  <si>
    <t xml:space="preserve">Antrag auf     </t>
  </si>
  <si>
    <t>Wohneigentumsförderung</t>
  </si>
  <si>
    <t>Eingangsstempel Kreis Magistrat</t>
  </si>
  <si>
    <t>6.1.5</t>
  </si>
  <si>
    <t>6.2.1</t>
  </si>
  <si>
    <t>6.2.2</t>
  </si>
  <si>
    <t>6.2.3</t>
  </si>
  <si>
    <t>6.2.4</t>
  </si>
  <si>
    <t>6.2.5</t>
  </si>
  <si>
    <t>- Erwerbskosten (Grundstücksnebenkosten)</t>
  </si>
  <si>
    <t>Wohnfläche                      m²</t>
  </si>
  <si>
    <t xml:space="preserve">Wird das Baugenehmigungsverfahren im vereinfachten Verfahren nach § 57 HBO durchgeführt, werde(n) ich/ wir </t>
  </si>
  <si>
    <t>im Falle der Nichtannahme des zugesagten Darlehens (soweit aus Mitteln der KfW Bankengruppe refinanziert)</t>
  </si>
  <si>
    <t>vollständigen Bauantrages bestätigt ( § 57 Abs. 2 HBO) oder wenn eine Baugenehmigung erteilt wird.</t>
  </si>
  <si>
    <t>Hessen die erbetenen Auskünfte zu erteilen.</t>
  </si>
  <si>
    <t xml:space="preserve">Es wird bestätigt, dass der Antrag einschließlich Anlagen gem. beigefügter Checkliste vollständig ist und die in den maß- </t>
  </si>
  <si>
    <t>geblichen Richtlinien enthaltenen Förderungsvoraussetzungen erfüllt sind.</t>
  </si>
  <si>
    <r>
      <t xml:space="preserve">Antragsnummer der Wirtschafts- und Infrastruktur Bank Hessen: </t>
    </r>
    <r>
      <rPr>
        <b/>
        <sz val="10"/>
        <rFont val="Arial"/>
        <family val="2"/>
      </rPr>
      <t>     </t>
    </r>
  </si>
  <si>
    <t xml:space="preserve">Zusätzlich bei Erwerb bereits vorhandenen Wohnraums und ggf. zeitnaher Erweiterung des vorhandenen </t>
  </si>
  <si>
    <t>Neubau</t>
  </si>
  <si>
    <t>Bestands- erweiterung</t>
  </si>
  <si>
    <t>gewerbl.           Nutzung</t>
  </si>
  <si>
    <t xml:space="preserve">Bei Wohnflächenerweiterung: Kostenaufstellung über die geplanten Um-, Ausbau- und </t>
  </si>
  <si>
    <t>Erweiterungsmaßnahmen.</t>
  </si>
  <si>
    <r>
      <t xml:space="preserve">Bestätigungen Architekt/ in bzw. Entwurfsverfasser / in </t>
    </r>
    <r>
      <rPr>
        <sz val="8"/>
        <rFont val="Arial"/>
        <family val="2"/>
      </rPr>
      <t>(für anzeige- und genehmigungspflichtige Maßnahmen)</t>
    </r>
  </si>
  <si>
    <r>
      <t xml:space="preserve">m³ Nebengeb. </t>
    </r>
    <r>
      <rPr>
        <sz val="7"/>
        <rFont val="Arial"/>
        <family val="2"/>
      </rPr>
      <t>(Garage/Anbau)</t>
    </r>
  </si>
  <si>
    <t xml:space="preserve">Bestätigung Architekt/in bzw. Entwurfsverfasser/in gem. Anlage 1 </t>
  </si>
  <si>
    <r>
      <t xml:space="preserve"> I.</t>
    </r>
    <r>
      <rPr>
        <b/>
        <sz val="9"/>
        <rFont val="Times New Roman"/>
        <family val="1"/>
      </rPr>
      <t xml:space="preserve"> </t>
    </r>
    <r>
      <rPr>
        <b/>
        <u val="single"/>
        <sz val="9"/>
        <rFont val="Arial"/>
        <family val="2"/>
      </rPr>
      <t>Baukosten</t>
    </r>
  </si>
  <si>
    <t xml:space="preserve"> Tischlerarbeiten, Türen</t>
  </si>
  <si>
    <r>
      <t xml:space="preserve"> II. </t>
    </r>
    <r>
      <rPr>
        <b/>
        <u val="single"/>
        <sz val="9"/>
        <rFont val="Arial"/>
        <family val="2"/>
      </rPr>
      <t>Kosten der Außenanlagen</t>
    </r>
  </si>
  <si>
    <r>
      <t xml:space="preserve"> III. </t>
    </r>
    <r>
      <rPr>
        <b/>
        <u val="single"/>
        <sz val="9"/>
        <rFont val="Arial"/>
        <family val="2"/>
      </rPr>
      <t>Baunebenkosten</t>
    </r>
  </si>
  <si>
    <r>
      <t xml:space="preserve">Summe Herstellkosten </t>
    </r>
    <r>
      <rPr>
        <sz val="7"/>
        <rFont val="Arial"/>
        <family val="2"/>
      </rPr>
      <t>(ohne Grundstücks-, Erschließungs- und Erwerbskosten)</t>
    </r>
  </si>
  <si>
    <t xml:space="preserve">der Wohnflächenverordnung (WoFIV), Berechnung umbauter Raum, Auszug aus der Liegenschaftskarte </t>
  </si>
  <si>
    <t>- Baunebenkosten</t>
  </si>
  <si>
    <t xml:space="preserve">die Wirtschafts- und Infrastrukturbank Hessen unverzüglich zu informieren, wenn die Gemeinde nach § 56 Abs. 2 Nr. 5  </t>
  </si>
  <si>
    <t xml:space="preserve">die Wirtschafts- und Infrastrukturbank Hessen informieren, wenn die Bauaufsichtsbehörde den Eingang des </t>
  </si>
  <si>
    <t>dieser Darlehensantrag  innerhalb einer Woche nach Erhalt der Eingangsbestätigung der Wirtschafts- und Infra-</t>
  </si>
  <si>
    <t xml:space="preserve">strukturbank Hessen rechtlich unselbstständige Anstalt in der Landesbank Hessen-Thüringen Girozentrale 60297 </t>
  </si>
  <si>
    <t>Frankfurt am Main, von mir/uns schriftlich widerrufen werden kann,</t>
  </si>
  <si>
    <t>der Wirtschafts- und Infrastrukturbank Hessen die ihr durch Mittelbeschaffung und Bearbeitung entstandenen</t>
  </si>
  <si>
    <t xml:space="preserve">Die Wirtschafts- und Infrastrukturbank Hessen ist berechtigt, bei meiner/unserer Bank Auskünfte einzuholen. Soweit </t>
  </si>
  <si>
    <t xml:space="preserve">erforderlich, werde ich/werden wir meine/unsere Bank unverzüglich anweisen, der Wirtschafts- und Infrastrukturbank </t>
  </si>
  <si>
    <t>unbefristeten Niederlassungserlaubnis</t>
  </si>
  <si>
    <t>mit Eintrag des Bauvorhabens/Objektes)</t>
  </si>
  <si>
    <t xml:space="preserve">Wirtschafts- und Infrastrukturbank Hessen zu informieren, wenn die Bauaufsichtsbehörde den Eingang des </t>
  </si>
  <si>
    <t>Die Baumaßnahme wird zu den im Antrag (Ziffer 6.1.5 bzw. 6.2.6) angegebenen Kosten  von</t>
  </si>
  <si>
    <t>6.2.6</t>
  </si>
  <si>
    <t>der Wirtschafts- und Infrastrukturbank Hessen in Verbindung mit dem KfW Wohneigentumsprogramm</t>
  </si>
  <si>
    <t xml:space="preserve">Sollzinsen </t>
  </si>
  <si>
    <t xml:space="preserve">Gesamtbetrag der Sollzinsen </t>
  </si>
  <si>
    <t xml:space="preserve">Finanzierungsnachweise (mit Sollzins- und Tilgungsangaben), bei ausgesetzter Tilgung zusätzlich </t>
  </si>
  <si>
    <r>
      <rPr>
        <u val="single"/>
        <sz val="9"/>
        <rFont val="Arial"/>
        <family val="2"/>
      </rPr>
      <t>Wohnraums:</t>
    </r>
    <r>
      <rPr>
        <sz val="9"/>
        <rFont val="Arial"/>
        <family val="2"/>
      </rPr>
      <t xml:space="preserve"> Lichtbilder des Objektes von innen und außen, ggf. auch Keller und Tiefgarage, detaillierte </t>
    </r>
  </si>
  <si>
    <t xml:space="preserve">Zustandsbeschreibung des zu erwerbenden Gebäudes auf dem Vordruck der Wirtschafts- und </t>
  </si>
  <si>
    <t>Hessen-Baudarlehen Passivhaus</t>
  </si>
  <si>
    <t>Mindestbetrag für die 1. Person € 820,00 und € 180,00 für jede weitere Person</t>
  </si>
  <si>
    <r>
      <t>bei Nichtselbständigen:</t>
    </r>
    <r>
      <rPr>
        <sz val="9"/>
        <rFont val="Arial"/>
        <family val="2"/>
      </rPr>
      <t xml:space="preserve"> Gehaltsbescheinigungen der letzten 6 Monate sowie den Gehaltsnachweis  </t>
    </r>
  </si>
  <si>
    <t xml:space="preserve">von Dezember (des Vorjahres) mit Jahressummen oder Kopie des Lohnsteuernachweises des Vorjahres,  </t>
  </si>
  <si>
    <t>bezahltes Grundstück) aus denen der Kontoinhaber ersichtlich ist</t>
  </si>
  <si>
    <t>Zusätzlich bei Erweiterung oder Ausbau von bereits vorhandenem Wohnraum:</t>
  </si>
  <si>
    <t xml:space="preserve">detaillierte Zustandsbeschreibung des vorhandenen Gebäudes und eine Kostenaufstellung über  die </t>
  </si>
  <si>
    <t>geplanten Um-, Ausbau- und Erweiterungsmaßnahmen sowie eine Ermittlung des Gebäuderestwertes</t>
  </si>
  <si>
    <t>Infrastrukturbank Hessen, Kopie der Brandversicherungsurkunde.</t>
  </si>
  <si>
    <t xml:space="preserve">und der Richtlinien für die Übernahme von Bürgschaften zur Förderung des Wohnungswesens erfolgt. </t>
  </si>
  <si>
    <t xml:space="preserve">Zusätzlich bei Neubau in Passivhausbauweise: Auf der Grundlage von DIN EN 832 durch einen </t>
  </si>
  <si>
    <r>
      <t>Sachverständigen erteilte Bestätigung, dass der Jahresprämieenwert Q</t>
    </r>
    <r>
      <rPr>
        <vertAlign val="subscript"/>
        <sz val="9"/>
        <rFont val="Arial"/>
        <family val="2"/>
      </rPr>
      <t>p</t>
    </r>
    <r>
      <rPr>
        <sz val="9"/>
        <rFont val="Arial"/>
        <family val="2"/>
      </rPr>
      <t xml:space="preserve"> nicht mehr als 40 kWh pro </t>
    </r>
  </si>
  <si>
    <r>
      <t>Gebäudenutzfläche (AN) und der Jahresheizwärmebedarf Q</t>
    </r>
    <r>
      <rPr>
        <vertAlign val="subscript"/>
        <sz val="9"/>
        <rFont val="Arial"/>
        <family val="2"/>
      </rPr>
      <t>H</t>
    </r>
    <r>
      <rPr>
        <sz val="9"/>
        <rFont val="Arial"/>
        <family val="2"/>
      </rPr>
      <t xml:space="preserve"> nicht mehr als 15 kWh pro m² Wohnfläche </t>
    </r>
  </si>
  <si>
    <t>betragen.</t>
  </si>
  <si>
    <t>Die Richtlinien sind im Internet unter www.wibank.de → „bauen &amp; wohnen“ → „Wohneigentum“ abrufbar.</t>
  </si>
  <si>
    <r>
      <t>Jährliche Belastungen</t>
    </r>
    <r>
      <rPr>
        <sz val="8"/>
        <rFont val="Arial"/>
        <family val="2"/>
      </rPr>
      <t xml:space="preserve"> aus dem Kapitaldienst:</t>
    </r>
  </si>
  <si>
    <t>Monatliche Belastungen aus dem Kapitaldienst (min. 400,00 €)</t>
  </si>
  <si>
    <t xml:space="preserve"> Wohn- u. gewerbl. Nutzfläche</t>
  </si>
  <si>
    <t xml:space="preserve">m² </t>
  </si>
  <si>
    <t>Belastung aus dem zu finanzierenden Objekt:</t>
  </si>
  <si>
    <t xml:space="preserve">Lohnkosten </t>
  </si>
  <si>
    <t xml:space="preserve"> Lohnkosten</t>
  </si>
  <si>
    <t xml:space="preserve">Selbst- u. Verwandtenhilfe (S+V) </t>
  </si>
  <si>
    <t>jährl. Mieteinnahmen aus dem Objekt</t>
  </si>
  <si>
    <t>∑</t>
  </si>
  <si>
    <t>Gesamtbelastung  ( j ä h r l i c h e  B e l a s t u n g  )</t>
  </si>
  <si>
    <t xml:space="preserve">      (bei Bestandserwerb höheren Wert als 8,62 € einsetzen)</t>
  </si>
  <si>
    <t>Einkommensermittlung nach §§ 5-7 des HWoFG</t>
  </si>
  <si>
    <r>
      <t xml:space="preserve">Baumaßnahmen für den Bestandserwerb </t>
    </r>
    <r>
      <rPr>
        <sz val="9"/>
        <rFont val="Arial"/>
        <family val="2"/>
      </rPr>
      <t>(Instandsetzungs- u. Modernisierungsarbeiten)</t>
    </r>
  </si>
  <si>
    <r>
      <rPr>
        <b/>
        <sz val="9"/>
        <rFont val="Arial"/>
        <family val="2"/>
      </rPr>
      <t>Wärmedämmung</t>
    </r>
    <r>
      <rPr>
        <sz val="9"/>
        <rFont val="Arial"/>
        <family val="2"/>
      </rPr>
      <t xml:space="preserve"> </t>
    </r>
  </si>
  <si>
    <t xml:space="preserve">  - Außenwände</t>
  </si>
  <si>
    <t xml:space="preserve">  - Decke über Kellergeschoß</t>
  </si>
  <si>
    <t xml:space="preserve">  - Dach/Decke zum Dachraum</t>
  </si>
  <si>
    <t>Austausch der Fenster</t>
  </si>
  <si>
    <t>Heizungsanlage / Wärmeerzeuger</t>
  </si>
  <si>
    <t>Heizungsrohrleitungen / Heizkörper</t>
  </si>
  <si>
    <t>Warmwasserbereitung</t>
  </si>
  <si>
    <t>Sanitärobjekte</t>
  </si>
  <si>
    <t>Sanitärrohinstallation</t>
  </si>
  <si>
    <t>Elektroinstallation</t>
  </si>
  <si>
    <t>Bodenbelagsarbeiten</t>
  </si>
  <si>
    <t xml:space="preserve">   - Wohnräume</t>
  </si>
  <si>
    <t xml:space="preserve">   - Flur / Diele</t>
  </si>
  <si>
    <t xml:space="preserve">   - Küche</t>
  </si>
  <si>
    <t>Wand- und Deckenbeläge / Tapeten / Malerarbeiten</t>
  </si>
  <si>
    <t xml:space="preserve">   - Sanitärräume, incl. Wandfliesen</t>
  </si>
  <si>
    <t>Gesamtkosten:</t>
  </si>
  <si>
    <t>Anlage 3</t>
  </si>
  <si>
    <t>Beseitigung von Bauschäden und Baumängel:</t>
  </si>
  <si>
    <t>Außenanlage:</t>
  </si>
  <si>
    <t>Summe  Mod.- u. Instandhaltungs- kosten:</t>
  </si>
  <si>
    <t>- Modernisierungs- / Instandhaltungskosten</t>
  </si>
  <si>
    <t>- Baukosten f. Wohnflächenerweiterungen</t>
  </si>
  <si>
    <t>II. Baukosten f. Wohnflächen- erweiterungen (An-/ Ausbau)</t>
  </si>
  <si>
    <t>III. Baunebenkosten</t>
  </si>
  <si>
    <t>Baumaßnahmen für den Neubau</t>
  </si>
  <si>
    <t xml:space="preserve">   (incl. anteiliger S+V)  </t>
  </si>
  <si>
    <t xml:space="preserve">    (An-/ Ausbau)  </t>
  </si>
  <si>
    <t>Hauspreis</t>
  </si>
  <si>
    <t>Antragsvordruck  Stand April 2014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</si>
</sst>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0\ \ \ "/>
    <numFmt numFmtId="169" formatCode="#,##0.00\ &quot;DM&quot;"/>
    <numFmt numFmtId="170" formatCode="#,##0.00\ \ ;[Red]\-#,##0.00\ \ "/>
    <numFmt numFmtId="171" formatCode="#,##0.00\ \ "/>
    <numFmt numFmtId="172" formatCode="#,##0.00\ &quot;€&quot;"/>
    <numFmt numFmtId="173" formatCode="#,##0.00\ &quot;€&quot;\ "/>
    <numFmt numFmtId="174" formatCode="0.00\ &quot;Prozent&quot;"/>
    <numFmt numFmtId="175" formatCode="#,##0.00\ \ \ &quot;€&quot;"/>
    <numFmt numFmtId="176" formatCode="#,##0.00\ &quot;€&quot;\ \ \ \ \ \ \ "/>
    <numFmt numFmtId="177" formatCode="#,##0.00\ &quot;€/m³&quot;"/>
    <numFmt numFmtId="178" formatCode="#,##0.0000\ \ \ "/>
    <numFmt numFmtId="179" formatCode="#,##0.00\ &quot;%&quot;"/>
    <numFmt numFmtId="180" formatCode="&quot;......&quot;\ #,##0.00"/>
    <numFmt numFmtId="181" formatCode="\ #,##0.00\ &quot;€&quot;\ "/>
    <numFmt numFmtId="182" formatCode="#,##0.00\ &quot;€/m²&quot;"/>
    <numFmt numFmtId="183" formatCode="#,##0.00\ &quot;€&quot;\ \ \ \ \ \ "/>
    <numFmt numFmtId="184" formatCode="&quot;ausgedruckt am&quot;\ dd/mm/yyyy"/>
    <numFmt numFmtId="185" formatCode="\=\ #,##0.00"/>
    <numFmt numFmtId="186" formatCode="\ #,##0.00\ &quot;€&quot;\ &quot;Diff.:&quot;\ \ \ \ \ \ "/>
  </numFmts>
  <fonts count="68">
    <font>
      <sz val="9"/>
      <name val="Arial"/>
      <family val="0"/>
    </font>
    <font>
      <sz val="8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10"/>
      <name val="Times New Roman"/>
      <family val="1"/>
    </font>
    <font>
      <sz val="9"/>
      <name val="Webdings"/>
      <family val="1"/>
    </font>
    <font>
      <sz val="9"/>
      <color indexed="8"/>
      <name val="Arial"/>
      <family val="2"/>
    </font>
    <font>
      <b/>
      <sz val="11"/>
      <color indexed="10"/>
      <name val="Times New Roman"/>
      <family val="1"/>
    </font>
    <font>
      <u val="single"/>
      <sz val="9"/>
      <name val="Arial"/>
      <family val="2"/>
    </font>
    <font>
      <sz val="9"/>
      <name val="Symbol"/>
      <family val="1"/>
    </font>
    <font>
      <b/>
      <u val="single"/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vertAlign val="superscript"/>
      <sz val="10"/>
      <name val="Arial"/>
      <family val="2"/>
    </font>
    <font>
      <b/>
      <u val="single"/>
      <sz val="9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vertAlign val="subscript"/>
      <sz val="9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9"/>
      </patternFill>
    </fill>
    <fill>
      <patternFill patternType="solid">
        <fgColor rgb="FFFFFF00"/>
        <bgColor indexed="64"/>
      </patternFill>
    </fill>
    <fill>
      <patternFill patternType="lightGray">
        <fgColor indexed="22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theme="0"/>
        <bgColor indexed="9"/>
      </patternFill>
    </fill>
    <fill>
      <patternFill patternType="lightGray">
        <fgColor theme="0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theme="0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871">
    <xf numFmtId="0" fontId="0" fillId="0" borderId="0" xfId="0" applyAlignment="1">
      <alignment/>
    </xf>
    <xf numFmtId="0" fontId="1" fillId="33" borderId="10" xfId="53" applyFont="1" applyFill="1" applyBorder="1" applyProtection="1">
      <alignment/>
      <protection hidden="1"/>
    </xf>
    <xf numFmtId="0" fontId="1" fillId="33" borderId="0" xfId="53" applyFont="1" applyFill="1" applyBorder="1" applyProtection="1">
      <alignment/>
      <protection hidden="1"/>
    </xf>
    <xf numFmtId="0" fontId="1" fillId="33" borderId="11" xfId="53" applyFont="1" applyFill="1" applyBorder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  <xf numFmtId="0" fontId="6" fillId="33" borderId="0" xfId="53" applyFont="1" applyFill="1" applyBorder="1" applyProtection="1">
      <alignment/>
      <protection hidden="1"/>
    </xf>
    <xf numFmtId="0" fontId="5" fillId="33" borderId="0" xfId="53" applyFont="1" applyFill="1" applyBorder="1" applyProtection="1">
      <alignment/>
      <protection hidden="1"/>
    </xf>
    <xf numFmtId="0" fontId="6" fillId="33" borderId="12" xfId="53" applyFont="1" applyFill="1" applyBorder="1" applyProtection="1">
      <alignment/>
      <protection hidden="1"/>
    </xf>
    <xf numFmtId="49" fontId="6" fillId="33" borderId="0" xfId="53" applyNumberFormat="1" applyFont="1" applyFill="1" applyBorder="1" applyProtection="1">
      <alignment/>
      <protection hidden="1"/>
    </xf>
    <xf numFmtId="0" fontId="6" fillId="33" borderId="10" xfId="53" applyFont="1" applyFill="1" applyBorder="1" applyProtection="1">
      <alignment/>
      <protection hidden="1"/>
    </xf>
    <xf numFmtId="0" fontId="6" fillId="33" borderId="11" xfId="53" applyFont="1" applyFill="1" applyBorder="1" applyProtection="1">
      <alignment/>
      <protection hidden="1"/>
    </xf>
    <xf numFmtId="0" fontId="6" fillId="33" borderId="13" xfId="53" applyFont="1" applyFill="1" applyBorder="1" applyProtection="1">
      <alignment/>
      <protection hidden="1"/>
    </xf>
    <xf numFmtId="49" fontId="6" fillId="33" borderId="14" xfId="53" applyNumberFormat="1" applyFont="1" applyFill="1" applyBorder="1" applyProtection="1">
      <alignment/>
      <protection hidden="1"/>
    </xf>
    <xf numFmtId="0" fontId="6" fillId="33" borderId="15" xfId="53" applyFont="1" applyFill="1" applyBorder="1" applyProtection="1">
      <alignment/>
      <protection hidden="1"/>
    </xf>
    <xf numFmtId="0" fontId="6" fillId="33" borderId="14" xfId="53" applyFont="1" applyFill="1" applyBorder="1" applyProtection="1">
      <alignment/>
      <protection hidden="1"/>
    </xf>
    <xf numFmtId="0" fontId="6" fillId="33" borderId="16" xfId="53" applyFont="1" applyFill="1" applyBorder="1" applyProtection="1">
      <alignment/>
      <protection hidden="1"/>
    </xf>
    <xf numFmtId="0" fontId="6" fillId="33" borderId="17" xfId="53" applyFont="1" applyFill="1" applyBorder="1" applyProtection="1">
      <alignment/>
      <protection hidden="1"/>
    </xf>
    <xf numFmtId="0" fontId="6" fillId="0" borderId="0" xfId="0" applyFont="1" applyAlignment="1">
      <alignment/>
    </xf>
    <xf numFmtId="0" fontId="6" fillId="33" borderId="0" xfId="54" applyFont="1" applyFill="1" applyProtection="1">
      <alignment/>
      <protection hidden="1"/>
    </xf>
    <xf numFmtId="0" fontId="6" fillId="33" borderId="0" xfId="54" applyFont="1" applyFill="1" applyBorder="1" applyProtection="1">
      <alignment/>
      <protection hidden="1"/>
    </xf>
    <xf numFmtId="0" fontId="6" fillId="33" borderId="0" xfId="54" applyFont="1" applyFill="1" applyBorder="1" applyAlignment="1" applyProtection="1">
      <alignment horizontal="center"/>
      <protection hidden="1"/>
    </xf>
    <xf numFmtId="0" fontId="6" fillId="33" borderId="12" xfId="0" applyFont="1" applyFill="1" applyBorder="1" applyAlignment="1" applyProtection="1">
      <alignment/>
      <protection hidden="1"/>
    </xf>
    <xf numFmtId="0" fontId="6" fillId="33" borderId="13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6" fillId="33" borderId="11" xfId="0" applyFont="1" applyFill="1" applyBorder="1" applyAlignment="1" applyProtection="1">
      <alignment vertical="center"/>
      <protection hidden="1"/>
    </xf>
    <xf numFmtId="0" fontId="6" fillId="33" borderId="10" xfId="0" applyFont="1" applyFill="1" applyBorder="1" applyAlignment="1" applyProtection="1">
      <alignment/>
      <protection hidden="1"/>
    </xf>
    <xf numFmtId="49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6" fillId="33" borderId="11" xfId="0" applyFont="1" applyFill="1" applyBorder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49" fontId="6" fillId="33" borderId="0" xfId="0" applyNumberFormat="1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6" fillId="33" borderId="12" xfId="0" applyFont="1" applyFill="1" applyBorder="1" applyAlignment="1" applyProtection="1">
      <alignment vertical="center"/>
      <protection hidden="1"/>
    </xf>
    <xf numFmtId="0" fontId="6" fillId="33" borderId="18" xfId="0" applyFont="1" applyFill="1" applyBorder="1" applyAlignment="1" applyProtection="1">
      <alignment vertical="center"/>
      <protection hidden="1"/>
    </xf>
    <xf numFmtId="0" fontId="6" fillId="33" borderId="15" xfId="0" applyFont="1" applyFill="1" applyBorder="1" applyAlignment="1" applyProtection="1">
      <alignment/>
      <protection hidden="1"/>
    </xf>
    <xf numFmtId="0" fontId="5" fillId="33" borderId="18" xfId="0" applyFont="1" applyFill="1" applyBorder="1" applyAlignment="1" applyProtection="1">
      <alignment vertical="center"/>
      <protection hidden="1"/>
    </xf>
    <xf numFmtId="0" fontId="6" fillId="33" borderId="14" xfId="0" applyFont="1" applyFill="1" applyBorder="1" applyAlignment="1" applyProtection="1">
      <alignment/>
      <protection hidden="1"/>
    </xf>
    <xf numFmtId="0" fontId="6" fillId="33" borderId="16" xfId="0" applyFont="1" applyFill="1" applyBorder="1" applyAlignment="1" applyProtection="1">
      <alignment/>
      <protection hidden="1"/>
    </xf>
    <xf numFmtId="0" fontId="6" fillId="33" borderId="18" xfId="0" applyFont="1" applyFill="1" applyBorder="1" applyAlignment="1" applyProtection="1">
      <alignment/>
      <protection hidden="1"/>
    </xf>
    <xf numFmtId="0" fontId="5" fillId="33" borderId="19" xfId="0" applyFont="1" applyFill="1" applyBorder="1" applyAlignment="1" applyProtection="1">
      <alignment horizontal="center"/>
      <protection hidden="1"/>
    </xf>
    <xf numFmtId="168" fontId="6" fillId="33" borderId="0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49" fontId="6" fillId="33" borderId="0" xfId="0" applyNumberFormat="1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169" fontId="6" fillId="33" borderId="0" xfId="0" applyNumberFormat="1" applyFont="1" applyFill="1" applyBorder="1" applyAlignment="1" applyProtection="1">
      <alignment/>
      <protection hidden="1"/>
    </xf>
    <xf numFmtId="169" fontId="6" fillId="33" borderId="0" xfId="0" applyNumberFormat="1" applyFont="1" applyFill="1" applyBorder="1" applyAlignment="1" applyProtection="1">
      <alignment horizontal="center"/>
      <protection hidden="1"/>
    </xf>
    <xf numFmtId="174" fontId="9" fillId="33" borderId="0" xfId="0" applyNumberFormat="1" applyFont="1" applyFill="1" applyBorder="1" applyAlignment="1" applyProtection="1">
      <alignment horizontal="left"/>
      <protection hidden="1"/>
    </xf>
    <xf numFmtId="49" fontId="6" fillId="33" borderId="12" xfId="0" applyNumberFormat="1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5" fillId="33" borderId="0" xfId="0" applyFont="1" applyFill="1" applyAlignment="1" applyProtection="1">
      <alignment/>
      <protection hidden="1"/>
    </xf>
    <xf numFmtId="3" fontId="6" fillId="33" borderId="0" xfId="0" applyNumberFormat="1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49" fontId="6" fillId="33" borderId="0" xfId="0" applyNumberFormat="1" applyFont="1" applyFill="1" applyBorder="1" applyAlignment="1" applyProtection="1">
      <alignment horizontal="left"/>
      <protection hidden="1"/>
    </xf>
    <xf numFmtId="0" fontId="6" fillId="33" borderId="0" xfId="54" applyFont="1" applyFill="1" applyAlignment="1" applyProtection="1">
      <alignment horizontal="left"/>
      <protection hidden="1"/>
    </xf>
    <xf numFmtId="0" fontId="4" fillId="33" borderId="0" xfId="54" applyFont="1" applyFill="1" applyBorder="1" applyProtection="1">
      <alignment/>
      <protection hidden="1"/>
    </xf>
    <xf numFmtId="168" fontId="6" fillId="33" borderId="0" xfId="0" applyNumberFormat="1" applyFont="1" applyFill="1" applyBorder="1" applyAlignment="1" applyProtection="1">
      <alignment/>
      <protection hidden="1"/>
    </xf>
    <xf numFmtId="2" fontId="6" fillId="33" borderId="0" xfId="0" applyNumberFormat="1" applyFont="1" applyFill="1" applyBorder="1" applyAlignment="1" applyProtection="1">
      <alignment/>
      <protection hidden="1"/>
    </xf>
    <xf numFmtId="0" fontId="4" fillId="0" borderId="0" xfId="0" applyFont="1" applyAlignment="1">
      <alignment/>
    </xf>
    <xf numFmtId="49" fontId="6" fillId="33" borderId="11" xfId="54" applyNumberFormat="1" applyFont="1" applyFill="1" applyBorder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6" fillId="33" borderId="0" xfId="53" applyFont="1" applyFill="1" applyBorder="1" applyAlignment="1" applyProtection="1">
      <alignment vertical="center"/>
      <protection hidden="1"/>
    </xf>
    <xf numFmtId="0" fontId="6" fillId="33" borderId="10" xfId="54" applyFont="1" applyFill="1" applyBorder="1" applyProtection="1">
      <alignment/>
      <protection hidden="1"/>
    </xf>
    <xf numFmtId="49" fontId="6" fillId="33" borderId="20" xfId="0" applyNumberFormat="1" applyFont="1" applyFill="1" applyBorder="1" applyAlignment="1" applyProtection="1">
      <alignment horizontal="center"/>
      <protection hidden="1"/>
    </xf>
    <xf numFmtId="0" fontId="6" fillId="33" borderId="21" xfId="53" applyFont="1" applyFill="1" applyBorder="1" applyProtection="1">
      <alignment/>
      <protection hidden="1"/>
    </xf>
    <xf numFmtId="0" fontId="6" fillId="33" borderId="18" xfId="53" applyFont="1" applyFill="1" applyBorder="1" applyProtection="1">
      <alignment/>
      <protection hidden="1"/>
    </xf>
    <xf numFmtId="49" fontId="5" fillId="33" borderId="21" xfId="0" applyNumberFormat="1" applyFont="1" applyFill="1" applyBorder="1" applyAlignment="1" applyProtection="1">
      <alignment horizontal="left" vertical="center"/>
      <protection hidden="1"/>
    </xf>
    <xf numFmtId="49" fontId="5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vertical="center"/>
      <protection hidden="1"/>
    </xf>
    <xf numFmtId="0" fontId="6" fillId="33" borderId="0" xfId="54" applyFont="1" applyFill="1" applyAlignment="1" applyProtection="1">
      <alignment vertical="center"/>
      <protection hidden="1"/>
    </xf>
    <xf numFmtId="49" fontId="6" fillId="33" borderId="18" xfId="0" applyNumberFormat="1" applyFont="1" applyFill="1" applyBorder="1" applyAlignment="1" applyProtection="1">
      <alignment vertical="center"/>
      <protection hidden="1"/>
    </xf>
    <xf numFmtId="49" fontId="6" fillId="33" borderId="18" xfId="0" applyNumberFormat="1" applyFont="1" applyFill="1" applyBorder="1" applyAlignment="1" applyProtection="1">
      <alignment horizontal="center" vertical="center"/>
      <protection hidden="1"/>
    </xf>
    <xf numFmtId="49" fontId="5" fillId="33" borderId="18" xfId="0" applyNumberFormat="1" applyFont="1" applyFill="1" applyBorder="1" applyAlignment="1" applyProtection="1">
      <alignment horizontal="center" vertical="center"/>
      <protection hidden="1"/>
    </xf>
    <xf numFmtId="49" fontId="4" fillId="33" borderId="18" xfId="0" applyNumberFormat="1" applyFont="1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49" fontId="6" fillId="33" borderId="0" xfId="53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/>
    </xf>
    <xf numFmtId="3" fontId="5" fillId="33" borderId="18" xfId="0" applyNumberFormat="1" applyFont="1" applyFill="1" applyBorder="1" applyAlignment="1" applyProtection="1">
      <alignment vertical="center"/>
      <protection hidden="1"/>
    </xf>
    <xf numFmtId="3" fontId="6" fillId="33" borderId="18" xfId="0" applyNumberFormat="1" applyFont="1" applyFill="1" applyBorder="1" applyAlignment="1" applyProtection="1">
      <alignment/>
      <protection hidden="1"/>
    </xf>
    <xf numFmtId="0" fontId="5" fillId="33" borderId="18" xfId="0" applyFont="1" applyFill="1" applyBorder="1" applyAlignment="1" applyProtection="1">
      <alignment/>
      <protection hidden="1"/>
    </xf>
    <xf numFmtId="169" fontId="5" fillId="33" borderId="18" xfId="0" applyNumberFormat="1" applyFont="1" applyFill="1" applyBorder="1" applyAlignment="1" applyProtection="1">
      <alignment vertical="center"/>
      <protection hidden="1"/>
    </xf>
    <xf numFmtId="173" fontId="6" fillId="33" borderId="0" xfId="0" applyNumberFormat="1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169" fontId="6" fillId="33" borderId="18" xfId="0" applyNumberFormat="1" applyFont="1" applyFill="1" applyBorder="1" applyAlignment="1" applyProtection="1">
      <alignment vertical="center"/>
      <protection hidden="1"/>
    </xf>
    <xf numFmtId="0" fontId="5" fillId="33" borderId="15" xfId="53" applyFont="1" applyFill="1" applyBorder="1" applyProtection="1">
      <alignment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4" fillId="33" borderId="0" xfId="53" applyFont="1" applyFill="1" applyBorder="1" applyProtection="1">
      <alignment/>
      <protection hidden="1"/>
    </xf>
    <xf numFmtId="0" fontId="6" fillId="33" borderId="22" xfId="53" applyFont="1" applyFill="1" applyBorder="1" applyProtection="1">
      <alignment/>
      <protection hidden="1"/>
    </xf>
    <xf numFmtId="0" fontId="6" fillId="33" borderId="0" xfId="0" applyFont="1" applyFill="1" applyBorder="1" applyAlignment="1" applyProtection="1">
      <alignment vertical="top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49" fontId="6" fillId="33" borderId="20" xfId="0" applyNumberFormat="1" applyFont="1" applyFill="1" applyBorder="1" applyAlignment="1" applyProtection="1">
      <alignment horizontal="left" vertical="center"/>
      <protection hidden="1"/>
    </xf>
    <xf numFmtId="173" fontId="6" fillId="33" borderId="12" xfId="0" applyNumberFormat="1" applyFont="1" applyFill="1" applyBorder="1" applyAlignment="1" applyProtection="1">
      <alignment horizontal="right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170" fontId="6" fillId="33" borderId="0" xfId="0" applyNumberFormat="1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0" fillId="33" borderId="0" xfId="53" applyFont="1" applyFill="1" applyBorder="1" applyProtection="1">
      <alignment/>
      <protection hidden="1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0" xfId="0" applyFill="1" applyAlignment="1" applyProtection="1">
      <alignment vertic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6" fillId="33" borderId="15" xfId="0" applyFont="1" applyFill="1" applyBorder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49" fontId="6" fillId="33" borderId="0" xfId="0" applyNumberFormat="1" applyFont="1" applyFill="1" applyAlignment="1" applyProtection="1">
      <alignment/>
      <protection hidden="1"/>
    </xf>
    <xf numFmtId="49" fontId="6" fillId="33" borderId="0" xfId="0" applyNumberFormat="1" applyFont="1" applyFill="1" applyAlignment="1" applyProtection="1">
      <alignment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49" fontId="6" fillId="33" borderId="0" xfId="0" applyNumberFormat="1" applyFont="1" applyFill="1" applyAlignment="1" applyProtection="1">
      <alignment vertical="top"/>
      <protection hidden="1"/>
    </xf>
    <xf numFmtId="0" fontId="4" fillId="33" borderId="0" xfId="0" applyFont="1" applyFill="1" applyAlignment="1" applyProtection="1">
      <alignment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3" fontId="0" fillId="33" borderId="0" xfId="0" applyNumberFormat="1" applyFill="1" applyAlignment="1" applyProtection="1">
      <alignment horizontal="right"/>
      <protection hidden="1"/>
    </xf>
    <xf numFmtId="173" fontId="0" fillId="33" borderId="22" xfId="0" applyNumberFormat="1" applyFill="1" applyBorder="1" applyAlignment="1" applyProtection="1">
      <alignment horizontal="right"/>
      <protection hidden="1"/>
    </xf>
    <xf numFmtId="0" fontId="9" fillId="33" borderId="0" xfId="0" applyFont="1" applyFill="1" applyAlignment="1" applyProtection="1">
      <alignment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21" xfId="0" applyFill="1" applyBorder="1" applyAlignment="1" applyProtection="1">
      <alignment vertical="center"/>
      <protection hidden="1"/>
    </xf>
    <xf numFmtId="0" fontId="0" fillId="33" borderId="22" xfId="0" applyFill="1" applyBorder="1" applyAlignment="1" applyProtection="1">
      <alignment vertical="center"/>
      <protection hidden="1"/>
    </xf>
    <xf numFmtId="49" fontId="0" fillId="33" borderId="0" xfId="0" applyNumberFormat="1" applyFill="1" applyBorder="1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6" fillId="33" borderId="21" xfId="0" applyFont="1" applyFill="1" applyBorder="1" applyAlignment="1" applyProtection="1">
      <alignment/>
      <protection hidden="1"/>
    </xf>
    <xf numFmtId="0" fontId="6" fillId="33" borderId="18" xfId="0" applyFont="1" applyFill="1" applyBorder="1" applyAlignment="1" applyProtection="1">
      <alignment/>
      <protection hidden="1"/>
    </xf>
    <xf numFmtId="0" fontId="6" fillId="33" borderId="11" xfId="0" applyFont="1" applyFill="1" applyBorder="1" applyAlignment="1" applyProtection="1">
      <alignment/>
      <protection hidden="1"/>
    </xf>
    <xf numFmtId="0" fontId="6" fillId="33" borderId="14" xfId="0" applyFont="1" applyFill="1" applyBorder="1" applyAlignment="1" applyProtection="1">
      <alignment/>
      <protection hidden="1"/>
    </xf>
    <xf numFmtId="0" fontId="6" fillId="33" borderId="21" xfId="0" applyFont="1" applyFill="1" applyBorder="1" applyAlignment="1" applyProtection="1">
      <alignment vertical="center"/>
      <protection hidden="1"/>
    </xf>
    <xf numFmtId="0" fontId="6" fillId="33" borderId="22" xfId="0" applyFont="1" applyFill="1" applyBorder="1" applyAlignment="1" applyProtection="1">
      <alignment vertical="center"/>
      <protection hidden="1"/>
    </xf>
    <xf numFmtId="0" fontId="6" fillId="33" borderId="10" xfId="0" applyFont="1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6" fillId="33" borderId="16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3" borderId="0" xfId="0" applyFill="1" applyAlignment="1" applyProtection="1">
      <alignment/>
      <protection locked="0"/>
    </xf>
    <xf numFmtId="0" fontId="5" fillId="35" borderId="17" xfId="0" applyFont="1" applyFill="1" applyBorder="1" applyAlignment="1" applyProtection="1">
      <alignment/>
      <protection hidden="1" locked="0"/>
    </xf>
    <xf numFmtId="0" fontId="5" fillId="35" borderId="16" xfId="0" applyFont="1" applyFill="1" applyBorder="1" applyAlignment="1" applyProtection="1">
      <alignment/>
      <protection hidden="1" locked="0"/>
    </xf>
    <xf numFmtId="0" fontId="0" fillId="33" borderId="0" xfId="0" applyFill="1" applyAlignment="1" applyProtection="1">
      <alignment horizontal="center"/>
      <protection hidden="1"/>
    </xf>
    <xf numFmtId="49" fontId="6" fillId="0" borderId="0" xfId="0" applyNumberFormat="1" applyFont="1" applyAlignment="1" applyProtection="1">
      <alignment/>
      <protection hidden="1"/>
    </xf>
    <xf numFmtId="0" fontId="0" fillId="33" borderId="0" xfId="0" applyFill="1" applyAlignment="1">
      <alignment/>
    </xf>
    <xf numFmtId="0" fontId="5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49" fontId="5" fillId="33" borderId="0" xfId="0" applyNumberFormat="1" applyFont="1" applyFill="1" applyBorder="1" applyAlignment="1" applyProtection="1">
      <alignment vertical="center"/>
      <protection hidden="1"/>
    </xf>
    <xf numFmtId="49" fontId="6" fillId="33" borderId="0" xfId="0" applyNumberFormat="1" applyFont="1" applyFill="1" applyBorder="1" applyAlignment="1" applyProtection="1">
      <alignment horizontal="right"/>
      <protection hidden="1"/>
    </xf>
    <xf numFmtId="49" fontId="6" fillId="33" borderId="0" xfId="0" applyNumberFormat="1" applyFont="1" applyFill="1" applyBorder="1" applyAlignment="1" applyProtection="1">
      <alignment horizontal="right" vertical="center"/>
      <protection hidden="1"/>
    </xf>
    <xf numFmtId="0" fontId="5" fillId="33" borderId="15" xfId="0" applyFont="1" applyFill="1" applyBorder="1" applyAlignment="1" applyProtection="1">
      <alignment/>
      <protection hidden="1"/>
    </xf>
    <xf numFmtId="0" fontId="4" fillId="33" borderId="14" xfId="0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 applyProtection="1">
      <alignment horizontal="right"/>
      <protection hidden="1"/>
    </xf>
    <xf numFmtId="49" fontId="4" fillId="33" borderId="18" xfId="0" applyNumberFormat="1" applyFont="1" applyFill="1" applyBorder="1" applyAlignment="1" applyProtection="1">
      <alignment horizontal="right" vertical="center"/>
      <protection hidden="1"/>
    </xf>
    <xf numFmtId="0" fontId="6" fillId="33" borderId="18" xfId="0" applyFont="1" applyFill="1" applyBorder="1" applyAlignment="1" applyProtection="1">
      <alignment horizontal="right" vertical="center"/>
      <protection hidden="1"/>
    </xf>
    <xf numFmtId="0" fontId="6" fillId="33" borderId="0" xfId="0" applyFont="1" applyFill="1" applyBorder="1" applyAlignment="1" applyProtection="1">
      <alignment horizontal="right" vertical="center"/>
      <protection hidden="1"/>
    </xf>
    <xf numFmtId="49" fontId="5" fillId="33" borderId="0" xfId="0" applyNumberFormat="1" applyFont="1" applyFill="1" applyAlignment="1" applyProtection="1">
      <alignment horizontal="right"/>
      <protection hidden="1"/>
    </xf>
    <xf numFmtId="0" fontId="0" fillId="33" borderId="0" xfId="0" applyFill="1" applyAlignment="1" applyProtection="1">
      <alignment horizontal="right"/>
      <protection hidden="1"/>
    </xf>
    <xf numFmtId="49" fontId="6" fillId="33" borderId="0" xfId="0" applyNumberFormat="1" applyFont="1" applyFill="1" applyAlignment="1" applyProtection="1">
      <alignment horizontal="right"/>
      <protection hidden="1"/>
    </xf>
    <xf numFmtId="49" fontId="5" fillId="33" borderId="0" xfId="0" applyNumberFormat="1" applyFont="1" applyFill="1" applyAlignment="1" applyProtection="1">
      <alignment horizontal="right" vertical="center"/>
      <protection hidden="1"/>
    </xf>
    <xf numFmtId="49" fontId="5" fillId="33" borderId="0" xfId="0" applyNumberFormat="1" applyFont="1" applyFill="1" applyBorder="1" applyAlignment="1" applyProtection="1">
      <alignment horizontal="right" vertical="center"/>
      <protection hidden="1"/>
    </xf>
    <xf numFmtId="49" fontId="4" fillId="33" borderId="0" xfId="53" applyNumberFormat="1" applyFont="1" applyFill="1" applyBorder="1" applyAlignment="1" applyProtection="1">
      <alignment horizontal="right"/>
      <protection hidden="1"/>
    </xf>
    <xf numFmtId="49" fontId="6" fillId="33" borderId="0" xfId="53" applyNumberFormat="1" applyFont="1" applyFill="1" applyBorder="1" applyAlignment="1" applyProtection="1">
      <alignment horizontal="right"/>
      <protection hidden="1"/>
    </xf>
    <xf numFmtId="49" fontId="5" fillId="33" borderId="0" xfId="53" applyNumberFormat="1" applyFont="1" applyFill="1" applyBorder="1" applyAlignment="1" applyProtection="1">
      <alignment horizontal="right"/>
      <protection hidden="1"/>
    </xf>
    <xf numFmtId="0" fontId="5" fillId="33" borderId="0" xfId="53" applyFont="1" applyFill="1" applyBorder="1" applyAlignment="1" applyProtection="1">
      <alignment horizontal="right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173" fontId="6" fillId="36" borderId="18" xfId="0" applyNumberFormat="1" applyFont="1" applyFill="1" applyBorder="1" applyAlignment="1" applyProtection="1">
      <alignment horizontal="center" vertical="center"/>
      <protection hidden="1"/>
    </xf>
    <xf numFmtId="173" fontId="6" fillId="36" borderId="12" xfId="0" applyNumberFormat="1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left" wrapText="1"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0" fillId="0" borderId="22" xfId="0" applyBorder="1" applyAlignment="1" applyProtection="1">
      <alignment/>
      <protection hidden="1"/>
    </xf>
    <xf numFmtId="0" fontId="13" fillId="33" borderId="0" xfId="53" applyFont="1" applyFill="1" applyBorder="1" applyProtection="1">
      <alignment/>
      <protection hidden="1"/>
    </xf>
    <xf numFmtId="173" fontId="6" fillId="36" borderId="0" xfId="0" applyNumberFormat="1" applyFont="1" applyFill="1" applyBorder="1" applyAlignment="1" applyProtection="1">
      <alignment horizontal="center" vertical="center"/>
      <protection hidden="1"/>
    </xf>
    <xf numFmtId="173" fontId="6" fillId="33" borderId="15" xfId="0" applyNumberFormat="1" applyFont="1" applyFill="1" applyBorder="1" applyAlignment="1" applyProtection="1">
      <alignment horizontal="center" vertical="center"/>
      <protection hidden="1"/>
    </xf>
    <xf numFmtId="173" fontId="6" fillId="33" borderId="16" xfId="0" applyNumberFormat="1" applyFont="1" applyFill="1" applyBorder="1" applyAlignment="1" applyProtection="1">
      <alignment horizontal="center" vertical="center"/>
      <protection hidden="1"/>
    </xf>
    <xf numFmtId="0" fontId="5" fillId="33" borderId="18" xfId="0" applyFont="1" applyFill="1" applyBorder="1" applyAlignment="1" applyProtection="1">
      <alignment vertical="top"/>
      <protection hidden="1"/>
    </xf>
    <xf numFmtId="0" fontId="0" fillId="37" borderId="18" xfId="0" applyFill="1" applyBorder="1" applyAlignment="1">
      <alignment/>
    </xf>
    <xf numFmtId="173" fontId="6" fillId="37" borderId="18" xfId="0" applyNumberFormat="1" applyFont="1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vertical="center"/>
      <protection hidden="1"/>
    </xf>
    <xf numFmtId="183" fontId="0" fillId="33" borderId="0" xfId="0" applyNumberFormat="1" applyFill="1" applyAlignment="1" applyProtection="1">
      <alignment horizontal="right"/>
      <protection hidden="1"/>
    </xf>
    <xf numFmtId="183" fontId="6" fillId="33" borderId="18" xfId="0" applyNumberFormat="1" applyFont="1" applyFill="1" applyBorder="1" applyAlignment="1" applyProtection="1">
      <alignment horizontal="right" vertical="center"/>
      <protection hidden="1"/>
    </xf>
    <xf numFmtId="183" fontId="6" fillId="33" borderId="0" xfId="0" applyNumberFormat="1" applyFont="1" applyFill="1" applyAlignment="1" applyProtection="1">
      <alignment horizontal="right"/>
      <protection hidden="1"/>
    </xf>
    <xf numFmtId="169" fontId="5" fillId="33" borderId="0" xfId="0" applyNumberFormat="1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top"/>
      <protection hidden="1"/>
    </xf>
    <xf numFmtId="169" fontId="6" fillId="33" borderId="0" xfId="0" applyNumberFormat="1" applyFont="1" applyFill="1" applyBorder="1" applyAlignment="1" applyProtection="1">
      <alignment vertical="center"/>
      <protection hidden="1"/>
    </xf>
    <xf numFmtId="0" fontId="6" fillId="37" borderId="20" xfId="0" applyFont="1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hidden="1"/>
    </xf>
    <xf numFmtId="0" fontId="6" fillId="37" borderId="12" xfId="0" applyFont="1" applyFill="1" applyBorder="1" applyAlignment="1" applyProtection="1">
      <alignment horizontal="left" wrapText="1"/>
      <protection hidden="1"/>
    </xf>
    <xf numFmtId="0" fontId="0" fillId="33" borderId="12" xfId="0" applyFill="1" applyBorder="1" applyAlignment="1" applyProtection="1">
      <alignment horizontal="right"/>
      <protection hidden="1"/>
    </xf>
    <xf numFmtId="0" fontId="6" fillId="33" borderId="0" xfId="0" applyFont="1" applyFill="1" applyAlignment="1" applyProtection="1">
      <alignment horizontal="right"/>
      <protection hidden="1"/>
    </xf>
    <xf numFmtId="0" fontId="0" fillId="33" borderId="15" xfId="0" applyFill="1" applyBorder="1" applyAlignment="1" applyProtection="1">
      <alignment horizontal="right"/>
      <protection hidden="1"/>
    </xf>
    <xf numFmtId="0" fontId="0" fillId="33" borderId="0" xfId="0" applyFill="1" applyBorder="1" applyAlignment="1" applyProtection="1">
      <alignment horizontal="right"/>
      <protection hidden="1"/>
    </xf>
    <xf numFmtId="49" fontId="1" fillId="33" borderId="0" xfId="53" applyNumberFormat="1" applyFont="1" applyFill="1" applyBorder="1" applyAlignment="1" applyProtection="1">
      <alignment horizontal="right"/>
      <protection hidden="1"/>
    </xf>
    <xf numFmtId="0" fontId="6" fillId="33" borderId="0" xfId="0" applyFont="1" applyFill="1" applyBorder="1" applyAlignment="1" applyProtection="1">
      <alignment horizontal="right"/>
      <protection hidden="1"/>
    </xf>
    <xf numFmtId="49" fontId="6" fillId="33" borderId="17" xfId="53" applyNumberFormat="1" applyFont="1" applyFill="1" applyBorder="1" applyAlignment="1" applyProtection="1">
      <alignment horizontal="right"/>
      <protection hidden="1"/>
    </xf>
    <xf numFmtId="49" fontId="6" fillId="33" borderId="16" xfId="53" applyNumberFormat="1" applyFont="1" applyFill="1" applyBorder="1" applyAlignment="1" applyProtection="1">
      <alignment horizontal="right"/>
      <protection hidden="1"/>
    </xf>
    <xf numFmtId="49" fontId="6" fillId="33" borderId="18" xfId="53" applyNumberFormat="1" applyFont="1" applyFill="1" applyBorder="1" applyAlignment="1" applyProtection="1">
      <alignment horizontal="right"/>
      <protection hidden="1"/>
    </xf>
    <xf numFmtId="0" fontId="6" fillId="33" borderId="0" xfId="0" applyFont="1" applyFill="1" applyAlignment="1" applyProtection="1">
      <alignment horizontal="right"/>
      <protection hidden="1"/>
    </xf>
    <xf numFmtId="0" fontId="6" fillId="33" borderId="12" xfId="0" applyFont="1" applyFill="1" applyBorder="1" applyAlignment="1" applyProtection="1">
      <alignment horizontal="right"/>
      <protection hidden="1"/>
    </xf>
    <xf numFmtId="49" fontId="6" fillId="33" borderId="0" xfId="54" applyNumberFormat="1" applyFont="1" applyFill="1" applyBorder="1" applyAlignment="1" applyProtection="1">
      <alignment horizontal="right"/>
      <protection hidden="1"/>
    </xf>
    <xf numFmtId="0" fontId="6" fillId="33" borderId="0" xfId="54" applyFont="1" applyFill="1" applyAlignment="1" applyProtection="1">
      <alignment horizontal="right"/>
      <protection hidden="1"/>
    </xf>
    <xf numFmtId="0" fontId="6" fillId="33" borderId="15" xfId="0" applyFont="1" applyFill="1" applyBorder="1" applyAlignment="1" applyProtection="1">
      <alignment horizontal="right"/>
      <protection hidden="1"/>
    </xf>
    <xf numFmtId="49" fontId="6" fillId="33" borderId="15" xfId="0" applyNumberFormat="1" applyFont="1" applyFill="1" applyBorder="1" applyAlignment="1" applyProtection="1">
      <alignment horizontal="right"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49" fontId="5" fillId="33" borderId="18" xfId="0" applyNumberFormat="1" applyFont="1" applyFill="1" applyBorder="1" applyAlignment="1" applyProtection="1">
      <alignment horizontal="right"/>
      <protection hidden="1"/>
    </xf>
    <xf numFmtId="49" fontId="5" fillId="33" borderId="18" xfId="0" applyNumberFormat="1" applyFont="1" applyFill="1" applyBorder="1" applyAlignment="1" applyProtection="1">
      <alignment horizontal="right" vertical="center"/>
      <protection hidden="1"/>
    </xf>
    <xf numFmtId="0" fontId="4" fillId="33" borderId="18" xfId="0" applyFont="1" applyFill="1" applyBorder="1" applyAlignment="1" applyProtection="1">
      <alignment horizontal="right" vertical="center"/>
      <protection hidden="1"/>
    </xf>
    <xf numFmtId="49" fontId="0" fillId="33" borderId="0" xfId="0" applyNumberFormat="1" applyFill="1" applyAlignment="1" applyProtection="1">
      <alignment horizontal="right"/>
      <protection hidden="1"/>
    </xf>
    <xf numFmtId="49" fontId="6" fillId="33" borderId="0" xfId="0" applyNumberFormat="1" applyFont="1" applyFill="1" applyAlignment="1" applyProtection="1">
      <alignment horizontal="right" vertical="center"/>
      <protection hidden="1"/>
    </xf>
    <xf numFmtId="0" fontId="0" fillId="33" borderId="18" xfId="0" applyFont="1" applyFill="1" applyBorder="1" applyAlignment="1" applyProtection="1">
      <alignment horizontal="right" vertical="center"/>
      <protection hidden="1"/>
    </xf>
    <xf numFmtId="49" fontId="0" fillId="33" borderId="0" xfId="0" applyNumberFormat="1" applyFont="1" applyFill="1" applyAlignment="1" applyProtection="1">
      <alignment horizontal="right"/>
      <protection hidden="1"/>
    </xf>
    <xf numFmtId="0" fontId="6" fillId="33" borderId="18" xfId="0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49" fontId="4" fillId="33" borderId="18" xfId="0" applyNumberFormat="1" applyFont="1" applyFill="1" applyBorder="1" applyAlignment="1" applyProtection="1">
      <alignment horizontal="right" vertical="top"/>
      <protection hidden="1"/>
    </xf>
    <xf numFmtId="49" fontId="4" fillId="33" borderId="0" xfId="0" applyNumberFormat="1" applyFont="1" applyFill="1" applyBorder="1" applyAlignment="1" applyProtection="1">
      <alignment horizontal="right" vertical="top"/>
      <protection hidden="1"/>
    </xf>
    <xf numFmtId="0" fontId="0" fillId="33" borderId="18" xfId="0" applyFill="1" applyBorder="1" applyAlignment="1" applyProtection="1">
      <alignment horizontal="right"/>
      <protection hidden="1"/>
    </xf>
    <xf numFmtId="0" fontId="0" fillId="37" borderId="12" xfId="0" applyFill="1" applyBorder="1" applyAlignment="1" applyProtection="1">
      <alignment horizontal="right"/>
      <protection hidden="1"/>
    </xf>
    <xf numFmtId="0" fontId="6" fillId="33" borderId="18" xfId="0" applyFont="1" applyFill="1" applyBorder="1" applyAlignment="1" applyProtection="1">
      <alignment horizontal="right"/>
      <protection hidden="1"/>
    </xf>
    <xf numFmtId="0" fontId="6" fillId="33" borderId="11" xfId="0" applyFont="1" applyFill="1" applyBorder="1" applyAlignment="1" applyProtection="1">
      <alignment horizontal="right"/>
      <protection hidden="1"/>
    </xf>
    <xf numFmtId="0" fontId="6" fillId="33" borderId="0" xfId="0" applyFont="1" applyFill="1" applyBorder="1" applyAlignment="1" applyProtection="1">
      <alignment horizontal="right"/>
      <protection hidden="1"/>
    </xf>
    <xf numFmtId="49" fontId="6" fillId="33" borderId="0" xfId="0" applyNumberFormat="1" applyFont="1" applyFill="1" applyAlignment="1" applyProtection="1">
      <alignment horizontal="right" vertical="center"/>
      <protection hidden="1"/>
    </xf>
    <xf numFmtId="49" fontId="6" fillId="33" borderId="0" xfId="0" applyNumberFormat="1" applyFont="1" applyFill="1" applyBorder="1" applyAlignment="1" applyProtection="1">
      <alignment horizontal="right" vertical="center"/>
      <protection hidden="1"/>
    </xf>
    <xf numFmtId="49" fontId="6" fillId="33" borderId="0" xfId="0" applyNumberFormat="1" applyFont="1" applyFill="1" applyBorder="1" applyAlignment="1" applyProtection="1">
      <alignment horizontal="right"/>
      <protection hidden="1"/>
    </xf>
    <xf numFmtId="49" fontId="6" fillId="33" borderId="0" xfId="0" applyNumberFormat="1" applyFont="1" applyFill="1" applyAlignment="1" applyProtection="1">
      <alignment horizontal="right"/>
      <protection hidden="1"/>
    </xf>
    <xf numFmtId="49" fontId="6" fillId="33" borderId="18" xfId="0" applyNumberFormat="1" applyFont="1" applyFill="1" applyBorder="1" applyAlignment="1" applyProtection="1">
      <alignment horizontal="right"/>
      <protection hidden="1"/>
    </xf>
    <xf numFmtId="49" fontId="6" fillId="33" borderId="15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6" fillId="36" borderId="0" xfId="0" applyFont="1" applyFill="1" applyBorder="1" applyAlignment="1" applyProtection="1">
      <alignment/>
      <protection hidden="1"/>
    </xf>
    <xf numFmtId="0" fontId="6" fillId="33" borderId="12" xfId="0" applyFont="1" applyFill="1" applyBorder="1" applyAlignment="1" applyProtection="1">
      <alignment/>
      <protection hidden="1"/>
    </xf>
    <xf numFmtId="0" fontId="5" fillId="35" borderId="15" xfId="0" applyFont="1" applyFill="1" applyBorder="1" applyAlignment="1" applyProtection="1">
      <alignment horizontal="left"/>
      <protection hidden="1" locked="0"/>
    </xf>
    <xf numFmtId="49" fontId="5" fillId="35" borderId="22" xfId="0" applyNumberFormat="1" applyFont="1" applyFill="1" applyBorder="1" applyAlignment="1" applyProtection="1">
      <alignment horizontal="center" vertical="center"/>
      <protection hidden="1" locked="0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12" xfId="0" applyFont="1" applyFill="1" applyBorder="1" applyAlignment="1" applyProtection="1">
      <alignment horizontal="left" vertical="center" wrapText="1"/>
      <protection hidden="1"/>
    </xf>
    <xf numFmtId="0" fontId="6" fillId="33" borderId="15" xfId="0" applyFont="1" applyFill="1" applyBorder="1" applyAlignment="1" applyProtection="1">
      <alignment horizontal="left" vertical="center" wrapText="1"/>
      <protection hidden="1"/>
    </xf>
    <xf numFmtId="49" fontId="0" fillId="33" borderId="0" xfId="0" applyNumberFormat="1" applyFont="1" applyFill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49" fontId="6" fillId="33" borderId="0" xfId="54" applyNumberFormat="1" applyFont="1" applyFill="1" applyBorder="1" applyProtection="1">
      <alignment/>
      <protection hidden="1"/>
    </xf>
    <xf numFmtId="0" fontId="0" fillId="33" borderId="15" xfId="0" applyFont="1" applyFill="1" applyBorder="1" applyAlignment="1" applyProtection="1">
      <alignment/>
      <protection hidden="1"/>
    </xf>
    <xf numFmtId="49" fontId="5" fillId="33" borderId="0" xfId="54" applyNumberFormat="1" applyFont="1" applyFill="1" applyBorder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49" fontId="5" fillId="36" borderId="0" xfId="54" applyNumberFormat="1" applyFont="1" applyFill="1" applyBorder="1" applyAlignment="1" applyProtection="1">
      <alignment horizontal="center"/>
      <protection hidden="1"/>
    </xf>
    <xf numFmtId="49" fontId="5" fillId="35" borderId="0" xfId="53" applyNumberFormat="1" applyFont="1" applyFill="1" applyBorder="1" applyAlignment="1" applyProtection="1">
      <alignment horizontal="left"/>
      <protection locked="0"/>
    </xf>
    <xf numFmtId="0" fontId="5" fillId="35" borderId="0" xfId="0" applyFont="1" applyFill="1" applyBorder="1" applyAlignment="1" applyProtection="1">
      <alignment horizontal="left"/>
      <protection hidden="1" locked="0"/>
    </xf>
    <xf numFmtId="0" fontId="5" fillId="33" borderId="11" xfId="0" applyFont="1" applyFill="1" applyBorder="1" applyAlignment="1" applyProtection="1">
      <alignment horizontal="center"/>
      <protection hidden="1"/>
    </xf>
    <xf numFmtId="183" fontId="6" fillId="36" borderId="0" xfId="0" applyNumberFormat="1" applyFont="1" applyFill="1" applyBorder="1" applyAlignment="1" applyProtection="1">
      <alignment horizontal="right" vertical="center"/>
      <protection hidden="1"/>
    </xf>
    <xf numFmtId="14" fontId="6" fillId="33" borderId="0" xfId="53" applyNumberFormat="1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/>
      <protection hidden="1"/>
    </xf>
    <xf numFmtId="0" fontId="0" fillId="33" borderId="18" xfId="0" applyFont="1" applyFill="1" applyBorder="1" applyAlignment="1" applyProtection="1">
      <alignment vertical="center"/>
      <protection hidden="1"/>
    </xf>
    <xf numFmtId="0" fontId="0" fillId="33" borderId="19" xfId="0" applyFont="1" applyFill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 horizontal="center" vertical="top" wrapText="1"/>
      <protection hidden="1"/>
    </xf>
    <xf numFmtId="0" fontId="4" fillId="33" borderId="20" xfId="0" applyFont="1" applyFill="1" applyBorder="1" applyAlignment="1" applyProtection="1">
      <alignment vertical="center"/>
      <protection hidden="1"/>
    </xf>
    <xf numFmtId="0" fontId="4" fillId="33" borderId="19" xfId="0" applyFont="1" applyFill="1" applyBorder="1" applyAlignment="1" applyProtection="1">
      <alignment vertical="center"/>
      <protection hidden="1"/>
    </xf>
    <xf numFmtId="175" fontId="5" fillId="35" borderId="18" xfId="54" applyNumberFormat="1" applyFont="1" applyFill="1" applyBorder="1" applyAlignment="1" applyProtection="1">
      <alignment horizontal="center"/>
      <protection hidden="1" locked="0"/>
    </xf>
    <xf numFmtId="49" fontId="4" fillId="35" borderId="15" xfId="0" applyNumberFormat="1" applyFont="1" applyFill="1" applyBorder="1" applyAlignment="1" applyProtection="1">
      <alignment horizontal="center" vertical="center"/>
      <protection locked="0"/>
    </xf>
    <xf numFmtId="0" fontId="4" fillId="33" borderId="0" xfId="53" applyFont="1" applyFill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5" xfId="0" applyFill="1" applyBorder="1" applyAlignment="1">
      <alignment/>
    </xf>
    <xf numFmtId="0" fontId="0" fillId="33" borderId="15" xfId="0" applyNumberFormat="1" applyFont="1" applyFill="1" applyBorder="1" applyAlignment="1" applyProtection="1">
      <alignment/>
      <protection hidden="1"/>
    </xf>
    <xf numFmtId="0" fontId="0" fillId="38" borderId="22" xfId="0" applyFill="1" applyBorder="1" applyAlignment="1" applyProtection="1">
      <alignment/>
      <protection hidden="1"/>
    </xf>
    <xf numFmtId="49" fontId="6" fillId="0" borderId="0" xfId="54" applyNumberFormat="1" applyFont="1" applyFill="1" applyBorder="1" applyAlignment="1" applyProtection="1">
      <alignment horizontal="left"/>
      <protection hidden="1"/>
    </xf>
    <xf numFmtId="49" fontId="6" fillId="39" borderId="0" xfId="54" applyNumberFormat="1" applyFont="1" applyFill="1" applyBorder="1" applyAlignment="1" applyProtection="1">
      <alignment horizontal="left"/>
      <protection hidden="1"/>
    </xf>
    <xf numFmtId="49" fontId="5" fillId="33" borderId="0" xfId="54" applyNumberFormat="1" applyFont="1" applyFill="1" applyBorder="1" applyAlignment="1" applyProtection="1">
      <alignment horizontal="center"/>
      <protection hidden="1"/>
    </xf>
    <xf numFmtId="171" fontId="19" fillId="39" borderId="0" xfId="0" applyNumberFormat="1" applyFont="1" applyFill="1" applyBorder="1" applyAlignment="1" applyProtection="1">
      <alignment horizontal="center" vertical="center"/>
      <protection hidden="1"/>
    </xf>
    <xf numFmtId="0" fontId="0" fillId="37" borderId="18" xfId="0" applyFill="1" applyBorder="1" applyAlignment="1" applyProtection="1">
      <alignment/>
      <protection hidden="1"/>
    </xf>
    <xf numFmtId="0" fontId="6" fillId="36" borderId="10" xfId="0" applyNumberFormat="1" applyFont="1" applyFill="1" applyBorder="1" applyAlignment="1" applyProtection="1">
      <alignment horizontal="center" vertical="center"/>
      <protection hidden="1"/>
    </xf>
    <xf numFmtId="0" fontId="6" fillId="36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15" xfId="0" applyFont="1" applyFill="1" applyBorder="1" applyAlignment="1" applyProtection="1">
      <alignment horizontal="center"/>
      <protection hidden="1"/>
    </xf>
    <xf numFmtId="1" fontId="0" fillId="33" borderId="15" xfId="0" applyNumberFormat="1" applyFill="1" applyBorder="1" applyAlignment="1" applyProtection="1">
      <alignment/>
      <protection hidden="1"/>
    </xf>
    <xf numFmtId="49" fontId="5" fillId="39" borderId="0" xfId="54" applyNumberFormat="1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49" fontId="4" fillId="33" borderId="0" xfId="0" applyNumberFormat="1" applyFont="1" applyFill="1" applyAlignment="1" applyProtection="1">
      <alignment horizontal="right"/>
      <protection hidden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applyProtection="1">
      <alignment horizontal="right" vertical="center"/>
      <protection hidden="1"/>
    </xf>
    <xf numFmtId="49" fontId="6" fillId="33" borderId="10" xfId="0" applyNumberFormat="1" applyFont="1" applyFill="1" applyBorder="1" applyAlignment="1" applyProtection="1">
      <alignment/>
      <protection hidden="1"/>
    </xf>
    <xf numFmtId="0" fontId="6" fillId="33" borderId="0" xfId="53" applyFont="1" applyFill="1" applyBorder="1" applyAlignment="1" applyProtection="1">
      <alignment horizontal="left"/>
      <protection hidden="1"/>
    </xf>
    <xf numFmtId="0" fontId="0" fillId="40" borderId="0" xfId="0" applyFill="1" applyAlignment="1" applyProtection="1">
      <alignment/>
      <protection locked="0"/>
    </xf>
    <xf numFmtId="0" fontId="0" fillId="41" borderId="0" xfId="0" applyFill="1" applyAlignment="1" applyProtection="1">
      <alignment horizontal="right"/>
      <protection locked="0"/>
    </xf>
    <xf numFmtId="0" fontId="6" fillId="41" borderId="0" xfId="54" applyFont="1" applyFill="1" applyProtection="1">
      <alignment/>
      <protection locked="0"/>
    </xf>
    <xf numFmtId="0" fontId="6" fillId="41" borderId="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0" fillId="41" borderId="0" xfId="0" applyFill="1" applyAlignment="1" applyProtection="1">
      <alignment/>
      <protection locked="0"/>
    </xf>
    <xf numFmtId="0" fontId="6" fillId="41" borderId="0" xfId="0" applyFont="1" applyFill="1" applyAlignment="1" applyProtection="1">
      <alignment/>
      <protection locked="0"/>
    </xf>
    <xf numFmtId="176" fontId="5" fillId="42" borderId="0" xfId="0" applyNumberFormat="1" applyFont="1" applyFill="1" applyBorder="1" applyAlignment="1" applyProtection="1">
      <alignment horizontal="right"/>
      <protection hidden="1"/>
    </xf>
    <xf numFmtId="176" fontId="5" fillId="42" borderId="15" xfId="0" applyNumberFormat="1" applyFont="1" applyFill="1" applyBorder="1" applyAlignment="1" applyProtection="1">
      <alignment horizontal="right"/>
      <protection hidden="1"/>
    </xf>
    <xf numFmtId="173" fontId="5" fillId="33" borderId="0" xfId="0" applyNumberFormat="1" applyFont="1" applyFill="1" applyBorder="1" applyAlignment="1" applyProtection="1">
      <alignment horizontal="right"/>
      <protection hidden="1"/>
    </xf>
    <xf numFmtId="173" fontId="5" fillId="0" borderId="12" xfId="0" applyNumberFormat="1" applyFont="1" applyBorder="1" applyAlignment="1" applyProtection="1">
      <alignment horizontal="right" vertical="center"/>
      <protection hidden="1"/>
    </xf>
    <xf numFmtId="173" fontId="5" fillId="0" borderId="0" xfId="0" applyNumberFormat="1" applyFont="1" applyBorder="1" applyAlignment="1" applyProtection="1">
      <alignment horizontal="right" vertical="center"/>
      <protection hidden="1"/>
    </xf>
    <xf numFmtId="173" fontId="5" fillId="0" borderId="15" xfId="0" applyNumberFormat="1" applyFont="1" applyBorder="1" applyAlignment="1" applyProtection="1">
      <alignment horizontal="right" vertic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176" fontId="6" fillId="38" borderId="12" xfId="0" applyNumberFormat="1" applyFont="1" applyFill="1" applyBorder="1" applyAlignment="1" applyProtection="1">
      <alignment horizontal="right"/>
      <protection hidden="1" locked="0"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176" fontId="6" fillId="38" borderId="15" xfId="0" applyNumberFormat="1" applyFont="1" applyFill="1" applyBorder="1" applyAlignment="1" applyProtection="1">
      <alignment horizontal="right"/>
      <protection hidden="1" locked="0"/>
    </xf>
    <xf numFmtId="0" fontId="23" fillId="33" borderId="0" xfId="53" applyFont="1" applyFill="1" applyBorder="1" applyProtection="1">
      <alignment/>
      <protection hidden="1"/>
    </xf>
    <xf numFmtId="176" fontId="6" fillId="38" borderId="0" xfId="0" applyNumberFormat="1" applyFont="1" applyFill="1" applyBorder="1" applyAlignment="1" applyProtection="1">
      <alignment horizontal="right"/>
      <protection hidden="1" locked="0"/>
    </xf>
    <xf numFmtId="49" fontId="6" fillId="33" borderId="14" xfId="0" applyNumberFormat="1" applyFont="1" applyFill="1" applyBorder="1" applyAlignment="1" applyProtection="1">
      <alignment/>
      <protection hidden="1"/>
    </xf>
    <xf numFmtId="49" fontId="5" fillId="33" borderId="15" xfId="0" applyNumberFormat="1" applyFont="1" applyFill="1" applyBorder="1" applyAlignment="1" applyProtection="1">
      <alignment horizontal="right" vertical="center"/>
      <protection hidden="1"/>
    </xf>
    <xf numFmtId="0" fontId="5" fillId="33" borderId="15" xfId="0" applyFont="1" applyFill="1" applyBorder="1" applyAlignment="1" applyProtection="1">
      <alignment vertical="center"/>
      <protection hidden="1"/>
    </xf>
    <xf numFmtId="49" fontId="6" fillId="33" borderId="18" xfId="0" applyNumberFormat="1" applyFont="1" applyFill="1" applyBorder="1" applyAlignment="1" applyProtection="1">
      <alignment/>
      <protection hidden="1"/>
    </xf>
    <xf numFmtId="176" fontId="5" fillId="42" borderId="18" xfId="0" applyNumberFormat="1" applyFont="1" applyFill="1" applyBorder="1" applyAlignment="1" applyProtection="1">
      <alignment horizontal="right"/>
      <protection hidden="1"/>
    </xf>
    <xf numFmtId="49" fontId="6" fillId="33" borderId="14" xfId="0" applyNumberFormat="1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right" vertical="center"/>
      <protection hidden="1"/>
    </xf>
    <xf numFmtId="0" fontId="6" fillId="33" borderId="15" xfId="0" applyFont="1" applyFill="1" applyBorder="1" applyAlignment="1" applyProtection="1">
      <alignment vertical="center"/>
      <protection hidden="1"/>
    </xf>
    <xf numFmtId="0" fontId="0" fillId="33" borderId="15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locked="0"/>
    </xf>
    <xf numFmtId="0" fontId="0" fillId="43" borderId="0" xfId="0" applyFill="1" applyBorder="1" applyAlignment="1" applyProtection="1">
      <alignment/>
      <protection locked="0"/>
    </xf>
    <xf numFmtId="176" fontId="6" fillId="44" borderId="0" xfId="0" applyNumberFormat="1" applyFont="1" applyFill="1" applyBorder="1" applyAlignment="1" applyProtection="1">
      <alignment horizontal="right"/>
      <protection hidden="1" locked="0"/>
    </xf>
    <xf numFmtId="176" fontId="6" fillId="44" borderId="15" xfId="0" applyNumberFormat="1" applyFont="1" applyFill="1" applyBorder="1" applyAlignment="1" applyProtection="1">
      <alignment horizontal="right"/>
      <protection hidden="1" locked="0"/>
    </xf>
    <xf numFmtId="176" fontId="6" fillId="44" borderId="13" xfId="0" applyNumberFormat="1" applyFont="1" applyFill="1" applyBorder="1" applyAlignment="1" applyProtection="1">
      <alignment horizontal="right"/>
      <protection hidden="1" locked="0"/>
    </xf>
    <xf numFmtId="176" fontId="6" fillId="44" borderId="22" xfId="0" applyNumberFormat="1" applyFont="1" applyFill="1" applyBorder="1" applyAlignment="1" applyProtection="1">
      <alignment horizontal="right"/>
      <protection hidden="1" locked="0"/>
    </xf>
    <xf numFmtId="0" fontId="0" fillId="43" borderId="0" xfId="0" applyFill="1" applyAlignment="1" applyProtection="1">
      <alignment/>
      <protection hidden="1"/>
    </xf>
    <xf numFmtId="0" fontId="0" fillId="43" borderId="15" xfId="0" applyFill="1" applyBorder="1" applyAlignment="1" applyProtection="1">
      <alignment/>
      <protection hidden="1"/>
    </xf>
    <xf numFmtId="0" fontId="0" fillId="43" borderId="18" xfId="0" applyFill="1" applyBorder="1" applyAlignment="1" applyProtection="1">
      <alignment/>
      <protection hidden="1"/>
    </xf>
    <xf numFmtId="0" fontId="0" fillId="43" borderId="0" xfId="0" applyFill="1" applyAlignment="1" applyProtection="1">
      <alignment/>
      <protection hidden="1"/>
    </xf>
    <xf numFmtId="0" fontId="6" fillId="43" borderId="0" xfId="53" applyFont="1" applyFill="1" applyBorder="1" applyProtection="1">
      <alignment/>
      <protection hidden="1"/>
    </xf>
    <xf numFmtId="0" fontId="6" fillId="43" borderId="0" xfId="0" applyFont="1" applyFill="1" applyAlignment="1" applyProtection="1">
      <alignment/>
      <protection hidden="1"/>
    </xf>
    <xf numFmtId="176" fontId="0" fillId="43" borderId="0" xfId="0" applyNumberFormat="1" applyFill="1" applyBorder="1" applyAlignment="1" applyProtection="1">
      <alignment/>
      <protection hidden="1"/>
    </xf>
    <xf numFmtId="176" fontId="0" fillId="43" borderId="0" xfId="0" applyNumberFormat="1" applyFill="1" applyAlignment="1" applyProtection="1">
      <alignment/>
      <protection hidden="1"/>
    </xf>
    <xf numFmtId="0" fontId="0" fillId="0" borderId="12" xfId="0" applyBorder="1" applyAlignment="1" applyProtection="1">
      <alignment vertical="center"/>
      <protection hidden="1"/>
    </xf>
    <xf numFmtId="0" fontId="6" fillId="33" borderId="0" xfId="53" applyFont="1" applyFill="1" applyBorder="1" applyAlignment="1" applyProtection="1">
      <alignment horizontal="left" vertical="top" wrapText="1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6" fillId="45" borderId="0" xfId="0" applyFont="1" applyFill="1" applyBorder="1" applyAlignment="1" applyProtection="1">
      <alignment/>
      <protection hidden="1"/>
    </xf>
    <xf numFmtId="0" fontId="0" fillId="45" borderId="0" xfId="0" applyFill="1" applyAlignment="1" applyProtection="1">
      <alignment/>
      <protection hidden="1"/>
    </xf>
    <xf numFmtId="0" fontId="1" fillId="45" borderId="0" xfId="53" applyFont="1" applyFill="1" applyBorder="1" applyProtection="1">
      <alignment/>
      <protection hidden="1"/>
    </xf>
    <xf numFmtId="0" fontId="6" fillId="45" borderId="0" xfId="0" applyFont="1" applyFill="1" applyBorder="1" applyAlignment="1" applyProtection="1">
      <alignment horizontal="right"/>
      <protection hidden="1"/>
    </xf>
    <xf numFmtId="0" fontId="6" fillId="33" borderId="0" xfId="53" applyFont="1" applyFill="1" applyBorder="1" applyAlignment="1" applyProtection="1">
      <alignment horizontal="right"/>
      <protection hidden="1"/>
    </xf>
    <xf numFmtId="0" fontId="6" fillId="45" borderId="0" xfId="0" applyFont="1" applyFill="1" applyAlignment="1" applyProtection="1">
      <alignment/>
      <protection hidden="1"/>
    </xf>
    <xf numFmtId="177" fontId="6" fillId="33" borderId="0" xfId="0" applyNumberFormat="1" applyFont="1" applyFill="1" applyBorder="1" applyAlignment="1" applyProtection="1">
      <alignment horizontal="right" vertical="center"/>
      <protection hidden="1"/>
    </xf>
    <xf numFmtId="0" fontId="6" fillId="33" borderId="2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right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right" vertic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4" fillId="33" borderId="11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left"/>
      <protection hidden="1"/>
    </xf>
    <xf numFmtId="0" fontId="7" fillId="33" borderId="0" xfId="0" applyFont="1" applyFill="1" applyAlignment="1" applyProtection="1">
      <alignment horizontal="left"/>
      <protection hidden="1"/>
    </xf>
    <xf numFmtId="0" fontId="15" fillId="33" borderId="0" xfId="0" applyFont="1" applyFill="1" applyAlignment="1" applyProtection="1">
      <alignment horizontal="right"/>
      <protection hidden="1"/>
    </xf>
    <xf numFmtId="0" fontId="14" fillId="33" borderId="0" xfId="0" applyFont="1" applyFill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6" fillId="33" borderId="0" xfId="53" applyFont="1" applyFill="1" applyBorder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0" fillId="0" borderId="0" xfId="0" applyFont="1" applyAlignment="1">
      <alignment/>
    </xf>
    <xf numFmtId="0" fontId="0" fillId="45" borderId="0" xfId="0" applyFont="1" applyFill="1" applyBorder="1" applyAlignment="1" applyProtection="1">
      <alignment horizontal="right"/>
      <protection hidden="1"/>
    </xf>
    <xf numFmtId="0" fontId="0" fillId="45" borderId="0" xfId="0" applyFont="1" applyFill="1" applyBorder="1" applyAlignment="1" applyProtection="1">
      <alignment/>
      <protection hidden="1"/>
    </xf>
    <xf numFmtId="0" fontId="0" fillId="45" borderId="0" xfId="0" applyFill="1" applyBorder="1" applyAlignment="1" applyProtection="1">
      <alignment/>
      <protection hidden="1"/>
    </xf>
    <xf numFmtId="0" fontId="4" fillId="45" borderId="0" xfId="0" applyFont="1" applyFill="1" applyBorder="1" applyAlignment="1" applyProtection="1">
      <alignment horizontal="right"/>
      <protection hidden="1"/>
    </xf>
    <xf numFmtId="0" fontId="4" fillId="45" borderId="0" xfId="0" applyFont="1" applyFill="1" applyBorder="1" applyAlignment="1" applyProtection="1">
      <alignment/>
      <protection hidden="1"/>
    </xf>
    <xf numFmtId="49" fontId="0" fillId="33" borderId="0" xfId="0" applyNumberFormat="1" applyFill="1" applyAlignment="1" applyProtection="1">
      <alignment horizontal="left"/>
      <protection hidden="1"/>
    </xf>
    <xf numFmtId="173" fontId="5" fillId="33" borderId="0" xfId="0" applyNumberFormat="1" applyFont="1" applyFill="1" applyBorder="1" applyAlignment="1" applyProtection="1">
      <alignment horizontal="right" vertical="center"/>
      <protection hidden="1"/>
    </xf>
    <xf numFmtId="0" fontId="6" fillId="45" borderId="0" xfId="0" applyFont="1" applyFill="1" applyAlignment="1" applyProtection="1">
      <alignment vertical="center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6" fillId="33" borderId="0" xfId="53" applyNumberFormat="1" applyFont="1" applyFill="1" applyBorder="1" applyAlignment="1" applyProtection="1">
      <alignment horizontal="left"/>
      <protection hidden="1"/>
    </xf>
    <xf numFmtId="182" fontId="6" fillId="33" borderId="11" xfId="0" applyNumberFormat="1" applyFont="1" applyFill="1" applyBorder="1" applyAlignment="1" applyProtection="1">
      <alignment horizontal="right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184" fontId="8" fillId="33" borderId="11" xfId="0" applyNumberFormat="1" applyFont="1" applyFill="1" applyBorder="1" applyAlignment="1" applyProtection="1">
      <alignment horizontal="center" textRotation="90"/>
      <protection hidden="1"/>
    </xf>
    <xf numFmtId="0" fontId="65" fillId="33" borderId="0" xfId="0" applyFont="1" applyFill="1" applyBorder="1" applyAlignment="1" applyProtection="1">
      <alignment horizontal="left" vertical="center"/>
      <protection hidden="1"/>
    </xf>
    <xf numFmtId="49" fontId="5" fillId="35" borderId="0" xfId="54" applyNumberFormat="1" applyFont="1" applyFill="1" applyBorder="1" applyAlignment="1" applyProtection="1">
      <alignment horizontal="center"/>
      <protection hidden="1" locked="0"/>
    </xf>
    <xf numFmtId="0" fontId="0" fillId="45" borderId="13" xfId="0" applyFill="1" applyBorder="1" applyAlignment="1" applyProtection="1">
      <alignment/>
      <protection hidden="1"/>
    </xf>
    <xf numFmtId="0" fontId="0" fillId="45" borderId="11" xfId="0" applyFill="1" applyBorder="1" applyAlignment="1" applyProtection="1">
      <alignment/>
      <protection hidden="1"/>
    </xf>
    <xf numFmtId="0" fontId="0" fillId="45" borderId="11" xfId="0" applyFill="1" applyBorder="1" applyAlignment="1" applyProtection="1">
      <alignment/>
      <protection hidden="1"/>
    </xf>
    <xf numFmtId="0" fontId="0" fillId="45" borderId="0" xfId="0" applyFill="1" applyAlignment="1" applyProtection="1">
      <alignment vertical="center"/>
      <protection hidden="1"/>
    </xf>
    <xf numFmtId="0" fontId="6" fillId="45" borderId="0" xfId="0" applyFont="1" applyFill="1" applyBorder="1" applyAlignment="1" applyProtection="1">
      <alignment/>
      <protection hidden="1"/>
    </xf>
    <xf numFmtId="0" fontId="6" fillId="45" borderId="0" xfId="0" applyFont="1" applyFill="1" applyBorder="1" applyAlignment="1" applyProtection="1">
      <alignment vertical="center"/>
      <protection hidden="1"/>
    </xf>
    <xf numFmtId="0" fontId="0" fillId="45" borderId="0" xfId="0" applyFill="1" applyBorder="1" applyAlignment="1" applyProtection="1">
      <alignment vertical="center"/>
      <protection hidden="1"/>
    </xf>
    <xf numFmtId="0" fontId="5" fillId="45" borderId="0" xfId="0" applyFont="1" applyFill="1" applyBorder="1" applyAlignment="1" applyProtection="1">
      <alignment horizontal="center" vertical="center"/>
      <protection hidden="1"/>
    </xf>
    <xf numFmtId="0" fontId="5" fillId="45" borderId="18" xfId="0" applyFont="1" applyFill="1" applyBorder="1" applyAlignment="1" applyProtection="1">
      <alignment vertical="center"/>
      <protection hidden="1"/>
    </xf>
    <xf numFmtId="0" fontId="0" fillId="45" borderId="18" xfId="0" applyFont="1" applyFill="1" applyBorder="1" applyAlignment="1" applyProtection="1">
      <alignment vertical="center"/>
      <protection hidden="1"/>
    </xf>
    <xf numFmtId="0" fontId="6" fillId="45" borderId="18" xfId="0" applyFont="1" applyFill="1" applyBorder="1" applyAlignment="1" applyProtection="1">
      <alignment/>
      <protection hidden="1"/>
    </xf>
    <xf numFmtId="0" fontId="0" fillId="45" borderId="18" xfId="0" applyFill="1" applyBorder="1" applyAlignment="1" applyProtection="1">
      <alignment/>
      <protection hidden="1"/>
    </xf>
    <xf numFmtId="0" fontId="6" fillId="45" borderId="0" xfId="0" applyFont="1" applyFill="1" applyAlignment="1" applyProtection="1">
      <alignment vertical="center"/>
      <protection hidden="1"/>
    </xf>
    <xf numFmtId="0" fontId="6" fillId="45" borderId="0" xfId="0" applyFont="1" applyFill="1" applyAlignment="1" applyProtection="1">
      <alignment/>
      <protection hidden="1"/>
    </xf>
    <xf numFmtId="49" fontId="6" fillId="45" borderId="0" xfId="0" applyNumberFormat="1" applyFont="1" applyFill="1" applyAlignment="1" applyProtection="1">
      <alignment vertical="center"/>
      <protection hidden="1"/>
    </xf>
    <xf numFmtId="0" fontId="6" fillId="45" borderId="18" xfId="0" applyFont="1" applyFill="1" applyBorder="1" applyAlignment="1" applyProtection="1">
      <alignment/>
      <protection hidden="1"/>
    </xf>
    <xf numFmtId="49" fontId="6" fillId="45" borderId="0" xfId="0" applyNumberFormat="1" applyFont="1" applyFill="1" applyAlignment="1" applyProtection="1">
      <alignment/>
      <protection hidden="1"/>
    </xf>
    <xf numFmtId="0" fontId="4" fillId="45" borderId="18" xfId="0" applyFont="1" applyFill="1" applyBorder="1" applyAlignment="1" applyProtection="1">
      <alignment vertical="center"/>
      <protection hidden="1"/>
    </xf>
    <xf numFmtId="0" fontId="5" fillId="45" borderId="0" xfId="0" applyFont="1" applyFill="1" applyAlignment="1" applyProtection="1">
      <alignment/>
      <protection hidden="1"/>
    </xf>
    <xf numFmtId="0" fontId="6" fillId="45" borderId="15" xfId="0" applyFont="1" applyFill="1" applyBorder="1" applyAlignment="1" applyProtection="1">
      <alignment/>
      <protection hidden="1"/>
    </xf>
    <xf numFmtId="0" fontId="6" fillId="45" borderId="0" xfId="53" applyFont="1" applyFill="1" applyBorder="1" applyProtection="1">
      <alignment/>
      <protection hidden="1"/>
    </xf>
    <xf numFmtId="0" fontId="6" fillId="45" borderId="0" xfId="53" applyNumberFormat="1" applyFont="1" applyFill="1" applyBorder="1" applyAlignment="1" applyProtection="1">
      <alignment horizontal="left"/>
      <protection hidden="1"/>
    </xf>
    <xf numFmtId="173" fontId="6" fillId="0" borderId="0" xfId="0" applyNumberFormat="1" applyFont="1" applyAlignment="1">
      <alignment/>
    </xf>
    <xf numFmtId="49" fontId="0" fillId="33" borderId="0" xfId="0" applyNumberFormat="1" applyFill="1" applyBorder="1" applyAlignment="1" applyProtection="1">
      <alignment horizontal="left" vertical="center"/>
      <protection hidden="1"/>
    </xf>
    <xf numFmtId="49" fontId="0" fillId="33" borderId="0" xfId="0" applyNumberFormat="1" applyFill="1" applyAlignment="1" applyProtection="1">
      <alignment horizontal="left" vertical="center"/>
      <protection hidden="1"/>
    </xf>
    <xf numFmtId="0" fontId="6" fillId="0" borderId="0" xfId="0" applyFont="1" applyAlignment="1">
      <alignment vertical="center"/>
    </xf>
    <xf numFmtId="0" fontId="66" fillId="33" borderId="1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0" fillId="45" borderId="0" xfId="0" applyFill="1" applyAlignment="1">
      <alignment vertical="center"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180" fontId="5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6" fillId="33" borderId="0" xfId="0" applyFont="1" applyFill="1" applyBorder="1" applyAlignment="1" applyProtection="1">
      <alignment/>
      <protection hidden="1"/>
    </xf>
    <xf numFmtId="0" fontId="27" fillId="33" borderId="0" xfId="0" applyFont="1" applyFill="1" applyBorder="1" applyAlignment="1" applyProtection="1">
      <alignment/>
      <protection hidden="1"/>
    </xf>
    <xf numFmtId="0" fontId="0" fillId="45" borderId="0" xfId="0" applyFill="1" applyAlignment="1">
      <alignment/>
    </xf>
    <xf numFmtId="0" fontId="66" fillId="33" borderId="0" xfId="0" applyFont="1" applyFill="1" applyAlignment="1" applyProtection="1">
      <alignment/>
      <protection hidden="1"/>
    </xf>
    <xf numFmtId="176" fontId="5" fillId="42" borderId="12" xfId="0" applyNumberFormat="1" applyFont="1" applyFill="1" applyBorder="1" applyAlignment="1" applyProtection="1">
      <alignment horizontal="right"/>
      <protection hidden="1"/>
    </xf>
    <xf numFmtId="176" fontId="5" fillId="42" borderId="13" xfId="0" applyNumberFormat="1" applyFont="1" applyFill="1" applyBorder="1" applyAlignment="1" applyProtection="1">
      <alignment horizontal="right"/>
      <protection hidden="1"/>
    </xf>
    <xf numFmtId="176" fontId="5" fillId="42" borderId="10" xfId="0" applyNumberFormat="1" applyFont="1" applyFill="1" applyBorder="1" applyAlignment="1" applyProtection="1">
      <alignment horizontal="right"/>
      <protection hidden="1"/>
    </xf>
    <xf numFmtId="176" fontId="5" fillId="42" borderId="11" xfId="0" applyNumberFormat="1" applyFont="1" applyFill="1" applyBorder="1" applyAlignment="1" applyProtection="1">
      <alignment horizontal="right"/>
      <protection hidden="1"/>
    </xf>
    <xf numFmtId="0" fontId="0" fillId="46" borderId="0" xfId="0" applyFill="1" applyAlignment="1" applyProtection="1">
      <alignment/>
      <protection hidden="1"/>
    </xf>
    <xf numFmtId="176" fontId="0" fillId="0" borderId="0" xfId="0" applyNumberFormat="1" applyAlignment="1">
      <alignment/>
    </xf>
    <xf numFmtId="0" fontId="0" fillId="45" borderId="10" xfId="0" applyFill="1" applyBorder="1" applyAlignment="1" applyProtection="1">
      <alignment/>
      <protection hidden="1"/>
    </xf>
    <xf numFmtId="0" fontId="0" fillId="45" borderId="0" xfId="0" applyFill="1" applyBorder="1" applyAlignment="1" applyProtection="1">
      <alignment horizontal="right"/>
      <protection hidden="1"/>
    </xf>
    <xf numFmtId="0" fontId="15" fillId="45" borderId="0" xfId="0" applyFont="1" applyFill="1" applyAlignment="1" applyProtection="1">
      <alignment horizontal="right"/>
      <protection hidden="1"/>
    </xf>
    <xf numFmtId="0" fontId="0" fillId="45" borderId="0" xfId="0" applyFill="1" applyAlignment="1" applyProtection="1">
      <alignment horizontal="right"/>
      <protection hidden="1"/>
    </xf>
    <xf numFmtId="0" fontId="0" fillId="45" borderId="0" xfId="0" applyFont="1" applyFill="1" applyAlignment="1" applyProtection="1">
      <alignment/>
      <protection hidden="1"/>
    </xf>
    <xf numFmtId="0" fontId="14" fillId="45" borderId="0" xfId="0" applyFont="1" applyFill="1" applyAlignment="1" applyProtection="1">
      <alignment/>
      <protection hidden="1"/>
    </xf>
    <xf numFmtId="0" fontId="14" fillId="45" borderId="0" xfId="0" applyFont="1" applyFill="1" applyBorder="1" applyAlignment="1" applyProtection="1">
      <alignment/>
      <protection hidden="1"/>
    </xf>
    <xf numFmtId="0" fontId="15" fillId="45" borderId="0" xfId="0" applyFont="1" applyFill="1" applyBorder="1" applyAlignment="1" applyProtection="1">
      <alignment horizontal="right"/>
      <protection hidden="1"/>
    </xf>
    <xf numFmtId="0" fontId="0" fillId="45" borderId="15" xfId="0" applyFont="1" applyFill="1" applyBorder="1" applyAlignment="1" applyProtection="1">
      <alignment/>
      <protection hidden="1"/>
    </xf>
    <xf numFmtId="0" fontId="0" fillId="45" borderId="15" xfId="0" applyFill="1" applyBorder="1" applyAlignment="1" applyProtection="1">
      <alignment/>
      <protection hidden="1"/>
    </xf>
    <xf numFmtId="0" fontId="0" fillId="45" borderId="14" xfId="0" applyFill="1" applyBorder="1" applyAlignment="1" applyProtection="1">
      <alignment/>
      <protection hidden="1"/>
    </xf>
    <xf numFmtId="0" fontId="0" fillId="45" borderId="15" xfId="0" applyFill="1" applyBorder="1" applyAlignment="1" applyProtection="1">
      <alignment horizontal="right"/>
      <protection hidden="1"/>
    </xf>
    <xf numFmtId="0" fontId="0" fillId="45" borderId="16" xfId="0" applyFill="1" applyBorder="1" applyAlignment="1" applyProtection="1">
      <alignment/>
      <protection hidden="1"/>
    </xf>
    <xf numFmtId="0" fontId="0" fillId="45" borderId="0" xfId="0" applyFill="1" applyBorder="1" applyAlignment="1">
      <alignment/>
    </xf>
    <xf numFmtId="184" fontId="8" fillId="33" borderId="11" xfId="0" applyNumberFormat="1" applyFont="1" applyFill="1" applyBorder="1" applyAlignment="1" applyProtection="1">
      <alignment horizontal="center" textRotation="90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 horizontal="center"/>
    </xf>
    <xf numFmtId="173" fontId="6" fillId="36" borderId="21" xfId="0" applyNumberFormat="1" applyFont="1" applyFill="1" applyBorder="1" applyAlignment="1" applyProtection="1">
      <alignment horizontal="center" vertical="center"/>
      <protection hidden="1"/>
    </xf>
    <xf numFmtId="173" fontId="6" fillId="36" borderId="18" xfId="0" applyNumberFormat="1" applyFont="1" applyFill="1" applyBorder="1" applyAlignment="1" applyProtection="1">
      <alignment horizontal="center" vertical="center"/>
      <protection hidden="1"/>
    </xf>
    <xf numFmtId="173" fontId="6" fillId="36" borderId="22" xfId="0" applyNumberFormat="1" applyFont="1" applyFill="1" applyBorder="1" applyAlignment="1" applyProtection="1">
      <alignment horizontal="center" vertical="center"/>
      <protection hidden="1"/>
    </xf>
    <xf numFmtId="0" fontId="5" fillId="33" borderId="21" xfId="0" applyFont="1" applyFill="1" applyBorder="1" applyAlignment="1" applyProtection="1">
      <alignment horizontal="center" vertical="center"/>
      <protection hidden="1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0" fontId="5" fillId="33" borderId="22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176" fontId="5" fillId="42" borderId="21" xfId="0" applyNumberFormat="1" applyFont="1" applyFill="1" applyBorder="1" applyAlignment="1" applyProtection="1">
      <alignment horizontal="right" vertical="center"/>
      <protection hidden="1"/>
    </xf>
    <xf numFmtId="176" fontId="5" fillId="42" borderId="18" xfId="0" applyNumberFormat="1" applyFont="1" applyFill="1" applyBorder="1" applyAlignment="1" applyProtection="1">
      <alignment horizontal="right" vertical="center"/>
      <protection hidden="1"/>
    </xf>
    <xf numFmtId="176" fontId="5" fillId="42" borderId="22" xfId="0" applyNumberFormat="1" applyFont="1" applyFill="1" applyBorder="1" applyAlignment="1" applyProtection="1">
      <alignment horizontal="right" vertical="center"/>
      <protection hidden="1"/>
    </xf>
    <xf numFmtId="49" fontId="5" fillId="35" borderId="23" xfId="54" applyNumberFormat="1" applyFont="1" applyFill="1" applyBorder="1" applyAlignment="1" applyProtection="1">
      <alignment horizontal="left"/>
      <protection hidden="1" locked="0"/>
    </xf>
    <xf numFmtId="49" fontId="5" fillId="35" borderId="15" xfId="54" applyNumberFormat="1" applyFont="1" applyFill="1" applyBorder="1" applyAlignment="1" applyProtection="1">
      <alignment horizontal="left"/>
      <protection hidden="1" locked="0"/>
    </xf>
    <xf numFmtId="0" fontId="6" fillId="33" borderId="0" xfId="53" applyFont="1" applyFill="1" applyBorder="1" applyAlignment="1" applyProtection="1">
      <alignment horizontal="left" vertical="top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12" xfId="0" applyFont="1" applyFill="1" applyBorder="1" applyAlignment="1" applyProtection="1">
      <alignment horizontal="center" vertical="center" wrapText="1"/>
      <protection hidden="1"/>
    </xf>
    <xf numFmtId="0" fontId="6" fillId="33" borderId="13" xfId="0" applyFont="1" applyFill="1" applyBorder="1" applyAlignment="1" applyProtection="1">
      <alignment horizontal="center" vertical="center" wrapText="1"/>
      <protection hidden="1"/>
    </xf>
    <xf numFmtId="0" fontId="6" fillId="33" borderId="14" xfId="0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 applyProtection="1">
      <alignment horizontal="center" vertical="center" wrapText="1"/>
      <protection hidden="1"/>
    </xf>
    <xf numFmtId="0" fontId="6" fillId="33" borderId="16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8" fillId="33" borderId="11" xfId="53" applyFont="1" applyFill="1" applyBorder="1" applyAlignment="1" applyProtection="1">
      <alignment horizontal="center" textRotation="90"/>
      <protection hidden="1"/>
    </xf>
    <xf numFmtId="49" fontId="22" fillId="35" borderId="20" xfId="53" applyNumberFormat="1" applyFont="1" applyFill="1" applyBorder="1" applyAlignment="1" applyProtection="1">
      <alignment horizontal="center" vertical="center"/>
      <protection locked="0"/>
    </xf>
    <xf numFmtId="49" fontId="22" fillId="35" borderId="12" xfId="53" applyNumberFormat="1" applyFont="1" applyFill="1" applyBorder="1" applyAlignment="1" applyProtection="1">
      <alignment horizontal="center" vertical="center"/>
      <protection locked="0"/>
    </xf>
    <xf numFmtId="49" fontId="22" fillId="35" borderId="13" xfId="53" applyNumberFormat="1" applyFont="1" applyFill="1" applyBorder="1" applyAlignment="1" applyProtection="1">
      <alignment horizontal="center" vertical="center"/>
      <protection locked="0"/>
    </xf>
    <xf numFmtId="49" fontId="22" fillId="35" borderId="14" xfId="53" applyNumberFormat="1" applyFont="1" applyFill="1" applyBorder="1" applyAlignment="1" applyProtection="1">
      <alignment horizontal="center" vertical="center"/>
      <protection locked="0"/>
    </xf>
    <xf numFmtId="49" fontId="22" fillId="35" borderId="15" xfId="53" applyNumberFormat="1" applyFont="1" applyFill="1" applyBorder="1" applyAlignment="1" applyProtection="1">
      <alignment horizontal="center" vertical="center"/>
      <protection locked="0"/>
    </xf>
    <xf numFmtId="49" fontId="22" fillId="35" borderId="16" xfId="53" applyNumberFormat="1" applyFont="1" applyFill="1" applyBorder="1" applyAlignment="1" applyProtection="1">
      <alignment horizontal="center" vertical="center"/>
      <protection locked="0"/>
    </xf>
    <xf numFmtId="49" fontId="5" fillId="35" borderId="23" xfId="54" applyNumberFormat="1" applyFont="1" applyFill="1" applyBorder="1" applyAlignment="1" applyProtection="1">
      <alignment horizontal="center"/>
      <protection hidden="1" locked="0"/>
    </xf>
    <xf numFmtId="49" fontId="5" fillId="35" borderId="15" xfId="54" applyNumberFormat="1" applyFont="1" applyFill="1" applyBorder="1" applyAlignment="1" applyProtection="1">
      <alignment horizontal="center"/>
      <protection hidden="1" locked="0"/>
    </xf>
    <xf numFmtId="0" fontId="5" fillId="35" borderId="21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 applyProtection="1">
      <alignment horizontal="center" vertical="center"/>
      <protection locked="0"/>
    </xf>
    <xf numFmtId="0" fontId="5" fillId="35" borderId="22" xfId="0" applyFont="1" applyFill="1" applyBorder="1" applyAlignment="1" applyProtection="1">
      <alignment horizontal="center" vertical="center"/>
      <protection locked="0"/>
    </xf>
    <xf numFmtId="173" fontId="5" fillId="35" borderId="19" xfId="0" applyNumberFormat="1" applyFont="1" applyFill="1" applyBorder="1" applyAlignment="1" applyProtection="1">
      <alignment horizontal="right" vertical="center"/>
      <protection locked="0"/>
    </xf>
    <xf numFmtId="4" fontId="5" fillId="35" borderId="21" xfId="0" applyNumberFormat="1" applyFont="1" applyFill="1" applyBorder="1" applyAlignment="1" applyProtection="1">
      <alignment horizontal="center" vertical="center"/>
      <protection locked="0"/>
    </xf>
    <xf numFmtId="4" fontId="5" fillId="35" borderId="18" xfId="0" applyNumberFormat="1" applyFont="1" applyFill="1" applyBorder="1" applyAlignment="1" applyProtection="1">
      <alignment horizontal="center" vertical="center"/>
      <protection locked="0"/>
    </xf>
    <xf numFmtId="4" fontId="5" fillId="35" borderId="22" xfId="0" applyNumberFormat="1" applyFont="1" applyFill="1" applyBorder="1" applyAlignment="1" applyProtection="1">
      <alignment horizontal="center" vertical="center"/>
      <protection locked="0"/>
    </xf>
    <xf numFmtId="49" fontId="5" fillId="35" borderId="24" xfId="54" applyNumberFormat="1" applyFont="1" applyFill="1" applyBorder="1" applyAlignment="1" applyProtection="1">
      <alignment horizontal="center"/>
      <protection hidden="1" locked="0"/>
    </xf>
    <xf numFmtId="4" fontId="5" fillId="35" borderId="20" xfId="53" applyNumberFormat="1" applyFont="1" applyFill="1" applyBorder="1" applyAlignment="1" applyProtection="1">
      <alignment horizontal="center" vertical="center"/>
      <protection locked="0"/>
    </xf>
    <xf numFmtId="4" fontId="5" fillId="35" borderId="12" xfId="53" applyNumberFormat="1" applyFont="1" applyFill="1" applyBorder="1" applyAlignment="1" applyProtection="1">
      <alignment horizontal="center" vertical="center"/>
      <protection locked="0"/>
    </xf>
    <xf numFmtId="4" fontId="5" fillId="35" borderId="13" xfId="53" applyNumberFormat="1" applyFont="1" applyFill="1" applyBorder="1" applyAlignment="1" applyProtection="1">
      <alignment horizontal="center" vertical="center"/>
      <protection locked="0"/>
    </xf>
    <xf numFmtId="4" fontId="5" fillId="35" borderId="14" xfId="53" applyNumberFormat="1" applyFont="1" applyFill="1" applyBorder="1" applyAlignment="1" applyProtection="1">
      <alignment horizontal="center" vertical="center"/>
      <protection locked="0"/>
    </xf>
    <xf numFmtId="4" fontId="5" fillId="35" borderId="15" xfId="53" applyNumberFormat="1" applyFont="1" applyFill="1" applyBorder="1" applyAlignment="1" applyProtection="1">
      <alignment horizontal="center" vertical="center"/>
      <protection locked="0"/>
    </xf>
    <xf numFmtId="4" fontId="5" fillId="35" borderId="16" xfId="53" applyNumberFormat="1" applyFont="1" applyFill="1" applyBorder="1" applyAlignment="1" applyProtection="1">
      <alignment horizontal="center" vertical="center"/>
      <protection locked="0"/>
    </xf>
    <xf numFmtId="4" fontId="5" fillId="36" borderId="21" xfId="0" applyNumberFormat="1" applyFont="1" applyFill="1" applyBorder="1" applyAlignment="1" applyProtection="1">
      <alignment horizontal="center" vertical="center"/>
      <protection hidden="1"/>
    </xf>
    <xf numFmtId="4" fontId="5" fillId="36" borderId="18" xfId="0" applyNumberFormat="1" applyFont="1" applyFill="1" applyBorder="1" applyAlignment="1" applyProtection="1">
      <alignment horizontal="center" vertical="center"/>
      <protection hidden="1"/>
    </xf>
    <xf numFmtId="4" fontId="5" fillId="36" borderId="22" xfId="0" applyNumberFormat="1" applyFont="1" applyFill="1" applyBorder="1" applyAlignment="1" applyProtection="1">
      <alignment horizontal="center" vertical="center"/>
      <protection hidden="1"/>
    </xf>
    <xf numFmtId="49" fontId="5" fillId="35" borderId="15" xfId="53" applyNumberFormat="1" applyFont="1" applyFill="1" applyBorder="1" applyAlignment="1" applyProtection="1">
      <alignment horizontal="left"/>
      <protection locked="0"/>
    </xf>
    <xf numFmtId="175" fontId="5" fillId="35" borderId="18" xfId="54" applyNumberFormat="1" applyFont="1" applyFill="1" applyBorder="1" applyAlignment="1" applyProtection="1">
      <alignment horizontal="center"/>
      <protection hidden="1" locked="0"/>
    </xf>
    <xf numFmtId="0" fontId="6" fillId="33" borderId="0" xfId="0" applyFont="1" applyFill="1" applyAlignment="1" applyProtection="1">
      <alignment horizontal="center"/>
      <protection hidden="1"/>
    </xf>
    <xf numFmtId="49" fontId="4" fillId="35" borderId="15" xfId="0" applyNumberFormat="1" applyFont="1" applyFill="1" applyBorder="1" applyAlignment="1" applyProtection="1">
      <alignment horizontal="center" vertical="center"/>
      <protection locked="0"/>
    </xf>
    <xf numFmtId="49" fontId="5" fillId="35" borderId="15" xfId="53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5" fillId="35" borderId="18" xfId="0" applyFont="1" applyFill="1" applyBorder="1" applyAlignment="1" applyProtection="1">
      <alignment horizontal="center" vertical="center"/>
      <protection hidden="1" locked="0"/>
    </xf>
    <xf numFmtId="0" fontId="5" fillId="35" borderId="22" xfId="0" applyFont="1" applyFill="1" applyBorder="1" applyAlignment="1" applyProtection="1">
      <alignment horizontal="center" vertical="center"/>
      <protection hidden="1" locked="0"/>
    </xf>
    <xf numFmtId="4" fontId="5" fillId="35" borderId="19" xfId="0" applyNumberFormat="1" applyFont="1" applyFill="1" applyBorder="1" applyAlignment="1" applyProtection="1">
      <alignment horizontal="center" vertical="center"/>
      <protection hidden="1" locked="0"/>
    </xf>
    <xf numFmtId="0" fontId="5" fillId="35" borderId="21" xfId="0" applyFont="1" applyFill="1" applyBorder="1" applyAlignment="1" applyProtection="1">
      <alignment horizontal="center" vertical="center"/>
      <protection hidden="1" locked="0"/>
    </xf>
    <xf numFmtId="49" fontId="5" fillId="35" borderId="21" xfId="0" applyNumberFormat="1" applyFont="1" applyFill="1" applyBorder="1" applyAlignment="1" applyProtection="1">
      <alignment horizontal="center" vertical="center"/>
      <protection hidden="1" locked="0"/>
    </xf>
    <xf numFmtId="49" fontId="5" fillId="35" borderId="22" xfId="0" applyNumberFormat="1" applyFont="1" applyFill="1" applyBorder="1" applyAlignment="1" applyProtection="1">
      <alignment horizontal="center" vertical="center"/>
      <protection hidden="1" locked="0"/>
    </xf>
    <xf numFmtId="175" fontId="5" fillId="35" borderId="15" xfId="54" applyNumberFormat="1" applyFont="1" applyFill="1" applyBorder="1" applyAlignment="1" applyProtection="1">
      <alignment horizontal="center"/>
      <protection hidden="1" locked="0"/>
    </xf>
    <xf numFmtId="14" fontId="6" fillId="33" borderId="0" xfId="53" applyNumberFormat="1" applyFont="1" applyFill="1" applyBorder="1" applyAlignment="1" applyProtection="1">
      <alignment horizontal="center"/>
      <protection hidden="1"/>
    </xf>
    <xf numFmtId="183" fontId="6" fillId="36" borderId="21" xfId="0" applyNumberFormat="1" applyFont="1" applyFill="1" applyBorder="1" applyAlignment="1" applyProtection="1">
      <alignment horizontal="right" vertical="center"/>
      <protection hidden="1"/>
    </xf>
    <xf numFmtId="183" fontId="6" fillId="36" borderId="18" xfId="0" applyNumberFormat="1" applyFont="1" applyFill="1" applyBorder="1" applyAlignment="1" applyProtection="1">
      <alignment horizontal="right" vertical="center"/>
      <protection hidden="1"/>
    </xf>
    <xf numFmtId="183" fontId="6" fillId="36" borderId="22" xfId="0" applyNumberFormat="1" applyFont="1" applyFill="1" applyBorder="1" applyAlignment="1" applyProtection="1">
      <alignment horizontal="right" vertical="center"/>
      <protection hidden="1"/>
    </xf>
    <xf numFmtId="49" fontId="5" fillId="35" borderId="23" xfId="54" applyNumberFormat="1" applyFont="1" applyFill="1" applyBorder="1" applyAlignment="1" applyProtection="1">
      <alignment horizontal="center"/>
      <protection locked="0"/>
    </xf>
    <xf numFmtId="49" fontId="5" fillId="35" borderId="15" xfId="54" applyNumberFormat="1" applyFont="1" applyFill="1" applyBorder="1" applyAlignment="1" applyProtection="1">
      <alignment horizontal="center"/>
      <protection locked="0"/>
    </xf>
    <xf numFmtId="0" fontId="67" fillId="33" borderId="12" xfId="0" applyFont="1" applyFill="1" applyBorder="1" applyAlignment="1" applyProtection="1">
      <alignment horizontal="center" vertical="center"/>
      <protection hidden="1"/>
    </xf>
    <xf numFmtId="0" fontId="67" fillId="33" borderId="13" xfId="0" applyFont="1" applyFill="1" applyBorder="1" applyAlignment="1" applyProtection="1">
      <alignment horizontal="center" vertical="center"/>
      <protection hidden="1"/>
    </xf>
    <xf numFmtId="0" fontId="67" fillId="33" borderId="15" xfId="0" applyFont="1" applyFill="1" applyBorder="1" applyAlignment="1" applyProtection="1">
      <alignment horizontal="center" vertical="center"/>
      <protection hidden="1"/>
    </xf>
    <xf numFmtId="0" fontId="67" fillId="33" borderId="16" xfId="0" applyFont="1" applyFill="1" applyBorder="1" applyAlignment="1" applyProtection="1">
      <alignment horizontal="center" vertical="center"/>
      <protection hidden="1"/>
    </xf>
    <xf numFmtId="173" fontId="5" fillId="36" borderId="21" xfId="0" applyNumberFormat="1" applyFont="1" applyFill="1" applyBorder="1" applyAlignment="1" applyProtection="1">
      <alignment horizontal="right" vertical="center"/>
      <protection hidden="1"/>
    </xf>
    <xf numFmtId="173" fontId="5" fillId="36" borderId="18" xfId="0" applyNumberFormat="1" applyFont="1" applyFill="1" applyBorder="1" applyAlignment="1" applyProtection="1">
      <alignment horizontal="right" vertical="center"/>
      <protection hidden="1"/>
    </xf>
    <xf numFmtId="173" fontId="5" fillId="36" borderId="22" xfId="0" applyNumberFormat="1" applyFont="1" applyFill="1" applyBorder="1" applyAlignment="1" applyProtection="1">
      <alignment horizontal="right" vertic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6" fillId="45" borderId="0" xfId="53" applyNumberFormat="1" applyFont="1" applyFill="1" applyBorder="1" applyAlignment="1" applyProtection="1">
      <alignment horizontal="left"/>
      <protection hidden="1"/>
    </xf>
    <xf numFmtId="0" fontId="6" fillId="33" borderId="12" xfId="53" applyFont="1" applyFill="1" applyBorder="1" applyAlignment="1" applyProtection="1">
      <alignment horizontal="right"/>
      <protection hidden="1"/>
    </xf>
    <xf numFmtId="0" fontId="6" fillId="45" borderId="12" xfId="53" applyNumberFormat="1" applyFont="1" applyFill="1" applyBorder="1" applyAlignment="1" applyProtection="1">
      <alignment horizontal="left"/>
      <protection hidden="1"/>
    </xf>
    <xf numFmtId="49" fontId="0" fillId="35" borderId="0" xfId="0" applyNumberFormat="1" applyFont="1" applyFill="1" applyBorder="1" applyAlignment="1" applyProtection="1">
      <alignment horizontal="left"/>
      <protection locked="0"/>
    </xf>
    <xf numFmtId="49" fontId="0" fillId="35" borderId="15" xfId="0" applyNumberFormat="1" applyFont="1" applyFill="1" applyBorder="1" applyAlignment="1" applyProtection="1">
      <alignment horizontal="left"/>
      <protection locked="0"/>
    </xf>
    <xf numFmtId="173" fontId="5" fillId="35" borderId="21" xfId="0" applyNumberFormat="1" applyFont="1" applyFill="1" applyBorder="1" applyAlignment="1" applyProtection="1">
      <alignment horizontal="right" vertical="center"/>
      <protection hidden="1" locked="0"/>
    </xf>
    <xf numFmtId="173" fontId="5" fillId="35" borderId="18" xfId="0" applyNumberFormat="1" applyFont="1" applyFill="1" applyBorder="1" applyAlignment="1" applyProtection="1">
      <alignment horizontal="right" vertical="center"/>
      <protection hidden="1" locked="0"/>
    </xf>
    <xf numFmtId="173" fontId="5" fillId="35" borderId="22" xfId="0" applyNumberFormat="1" applyFont="1" applyFill="1" applyBorder="1" applyAlignment="1" applyProtection="1">
      <alignment horizontal="right" vertical="center"/>
      <protection hidden="1" locked="0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15" xfId="0" applyFont="1" applyFill="1" applyBorder="1" applyAlignment="1" applyProtection="1">
      <alignment horizontal="center"/>
      <protection hidden="1"/>
    </xf>
    <xf numFmtId="173" fontId="5" fillId="36" borderId="19" xfId="0" applyNumberFormat="1" applyFont="1" applyFill="1" applyBorder="1" applyAlignment="1" applyProtection="1">
      <alignment horizontal="right" vertical="center"/>
      <protection hidden="1"/>
    </xf>
    <xf numFmtId="0" fontId="5" fillId="33" borderId="21" xfId="0" applyFont="1" applyFill="1" applyBorder="1" applyAlignment="1" applyProtection="1">
      <alignment horizontal="left" vertical="center" wrapText="1"/>
      <protection hidden="1"/>
    </xf>
    <xf numFmtId="0" fontId="5" fillId="33" borderId="18" xfId="0" applyFont="1" applyFill="1" applyBorder="1" applyAlignment="1" applyProtection="1">
      <alignment horizontal="left" vertical="center" wrapText="1"/>
      <protection hidden="1"/>
    </xf>
    <xf numFmtId="0" fontId="5" fillId="33" borderId="22" xfId="0" applyFont="1" applyFill="1" applyBorder="1" applyAlignment="1" applyProtection="1">
      <alignment horizontal="left" vertical="center" wrapText="1"/>
      <protection hidden="1"/>
    </xf>
    <xf numFmtId="183" fontId="6" fillId="35" borderId="21" xfId="0" applyNumberFormat="1" applyFont="1" applyFill="1" applyBorder="1" applyAlignment="1" applyProtection="1">
      <alignment horizontal="right" vertical="center"/>
      <protection locked="0"/>
    </xf>
    <xf numFmtId="183" fontId="6" fillId="35" borderId="18" xfId="0" applyNumberFormat="1" applyFont="1" applyFill="1" applyBorder="1" applyAlignment="1" applyProtection="1">
      <alignment horizontal="right" vertical="center"/>
      <protection locked="0"/>
    </xf>
    <xf numFmtId="183" fontId="6" fillId="35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center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173" fontId="5" fillId="35" borderId="21" xfId="0" applyNumberFormat="1" applyFont="1" applyFill="1" applyBorder="1" applyAlignment="1" applyProtection="1">
      <alignment horizontal="right" vertical="center"/>
      <protection locked="0"/>
    </xf>
    <xf numFmtId="173" fontId="5" fillId="35" borderId="18" xfId="0" applyNumberFormat="1" applyFont="1" applyFill="1" applyBorder="1" applyAlignment="1" applyProtection="1">
      <alignment horizontal="right" vertical="center"/>
      <protection locked="0"/>
    </xf>
    <xf numFmtId="173" fontId="5" fillId="35" borderId="22" xfId="0" applyNumberFormat="1" applyFont="1" applyFill="1" applyBorder="1" applyAlignment="1" applyProtection="1">
      <alignment horizontal="right" vertical="center"/>
      <protection locked="0"/>
    </xf>
    <xf numFmtId="0" fontId="66" fillId="33" borderId="0" xfId="0" applyFont="1" applyFill="1" applyBorder="1" applyAlignment="1" applyProtection="1">
      <alignment horizontal="left" vertical="center"/>
      <protection hidden="1"/>
    </xf>
    <xf numFmtId="0" fontId="0" fillId="33" borderId="21" xfId="0" applyFill="1" applyBorder="1" applyAlignment="1" applyProtection="1">
      <alignment horizontal="center"/>
      <protection hidden="1"/>
    </xf>
    <xf numFmtId="0" fontId="0" fillId="33" borderId="18" xfId="0" applyFill="1" applyBorder="1" applyAlignment="1" applyProtection="1">
      <alignment horizontal="center"/>
      <protection hidden="1"/>
    </xf>
    <xf numFmtId="0" fontId="0" fillId="33" borderId="22" xfId="0" applyFill="1" applyBorder="1" applyAlignment="1" applyProtection="1">
      <alignment horizontal="center"/>
      <protection hidden="1"/>
    </xf>
    <xf numFmtId="172" fontId="66" fillId="33" borderId="0" xfId="0" applyNumberFormat="1" applyFont="1" applyFill="1" applyAlignment="1" applyProtection="1">
      <alignment horizontal="center" vertical="center"/>
      <protection hidden="1"/>
    </xf>
    <xf numFmtId="0" fontId="66" fillId="33" borderId="0" xfId="0" applyFont="1" applyFill="1" applyAlignment="1" applyProtection="1">
      <alignment horizontal="center" vertical="center"/>
      <protection hidden="1"/>
    </xf>
    <xf numFmtId="0" fontId="66" fillId="33" borderId="15" xfId="0" applyFont="1" applyFill="1" applyBorder="1" applyAlignment="1" applyProtection="1">
      <alignment horizontal="center" vertical="center"/>
      <protection hidden="1"/>
    </xf>
    <xf numFmtId="0" fontId="66" fillId="33" borderId="0" xfId="0" applyFont="1" applyFill="1" applyAlignment="1" applyProtection="1">
      <alignment vertical="center"/>
      <protection hidden="1"/>
    </xf>
    <xf numFmtId="178" fontId="5" fillId="35" borderId="20" xfId="0" applyNumberFormat="1" applyFont="1" applyFill="1" applyBorder="1" applyAlignment="1" applyProtection="1">
      <alignment horizontal="center" vertical="center"/>
      <protection locked="0"/>
    </xf>
    <xf numFmtId="178" fontId="5" fillId="35" borderId="12" xfId="0" applyNumberFormat="1" applyFont="1" applyFill="1" applyBorder="1" applyAlignment="1" applyProtection="1">
      <alignment horizontal="center" vertical="center"/>
      <protection locked="0"/>
    </xf>
    <xf numFmtId="178" fontId="5" fillId="35" borderId="13" xfId="0" applyNumberFormat="1" applyFont="1" applyFill="1" applyBorder="1" applyAlignment="1" applyProtection="1">
      <alignment horizontal="center" vertical="center"/>
      <protection locked="0"/>
    </xf>
    <xf numFmtId="178" fontId="5" fillId="35" borderId="10" xfId="0" applyNumberFormat="1" applyFont="1" applyFill="1" applyBorder="1" applyAlignment="1" applyProtection="1">
      <alignment horizontal="center" vertical="center"/>
      <protection locked="0"/>
    </xf>
    <xf numFmtId="178" fontId="5" fillId="35" borderId="0" xfId="0" applyNumberFormat="1" applyFont="1" applyFill="1" applyBorder="1" applyAlignment="1" applyProtection="1">
      <alignment horizontal="center" vertical="center"/>
      <protection locked="0"/>
    </xf>
    <xf numFmtId="178" fontId="5" fillId="35" borderId="11" xfId="0" applyNumberFormat="1" applyFont="1" applyFill="1" applyBorder="1" applyAlignment="1" applyProtection="1">
      <alignment horizontal="center" vertical="center"/>
      <protection locked="0"/>
    </xf>
    <xf numFmtId="178" fontId="5" fillId="35" borderId="14" xfId="0" applyNumberFormat="1" applyFont="1" applyFill="1" applyBorder="1" applyAlignment="1" applyProtection="1">
      <alignment horizontal="center" vertical="center"/>
      <protection locked="0"/>
    </xf>
    <xf numFmtId="178" fontId="5" fillId="35" borderId="15" xfId="0" applyNumberFormat="1" applyFont="1" applyFill="1" applyBorder="1" applyAlignment="1" applyProtection="1">
      <alignment horizontal="center" vertical="center"/>
      <protection locked="0"/>
    </xf>
    <xf numFmtId="178" fontId="5" fillId="35" borderId="16" xfId="0" applyNumberFormat="1" applyFont="1" applyFill="1" applyBorder="1" applyAlignment="1" applyProtection="1">
      <alignment horizontal="center" vertical="center"/>
      <protection locked="0"/>
    </xf>
    <xf numFmtId="4" fontId="5" fillId="35" borderId="21" xfId="0" applyNumberFormat="1" applyFont="1" applyFill="1" applyBorder="1" applyAlignment="1" applyProtection="1">
      <alignment horizontal="center" vertical="center"/>
      <protection hidden="1" locked="0"/>
    </xf>
    <xf numFmtId="4" fontId="5" fillId="35" borderId="18" xfId="0" applyNumberFormat="1" applyFont="1" applyFill="1" applyBorder="1" applyAlignment="1" applyProtection="1">
      <alignment horizontal="center" vertical="center"/>
      <protection hidden="1" locked="0"/>
    </xf>
    <xf numFmtId="4" fontId="5" fillId="35" borderId="22" xfId="0" applyNumberFormat="1" applyFont="1" applyFill="1" applyBorder="1" applyAlignment="1" applyProtection="1">
      <alignment horizontal="center" vertical="center"/>
      <protection hidden="1" locked="0"/>
    </xf>
    <xf numFmtId="2" fontId="5" fillId="38" borderId="21" xfId="0" applyNumberFormat="1" applyFont="1" applyFill="1" applyBorder="1" applyAlignment="1" applyProtection="1">
      <alignment horizontal="center" vertical="center"/>
      <protection locked="0"/>
    </xf>
    <xf numFmtId="2" fontId="5" fillId="38" borderId="18" xfId="0" applyNumberFormat="1" applyFont="1" applyFill="1" applyBorder="1" applyAlignment="1" applyProtection="1">
      <alignment horizontal="center" vertical="center"/>
      <protection locked="0"/>
    </xf>
    <xf numFmtId="173" fontId="5" fillId="0" borderId="19" xfId="0" applyNumberFormat="1" applyFont="1" applyBorder="1" applyAlignment="1" applyProtection="1">
      <alignment horizontal="right" vertical="center"/>
      <protection hidden="1"/>
    </xf>
    <xf numFmtId="179" fontId="9" fillId="33" borderId="0" xfId="0" applyNumberFormat="1" applyFont="1" applyFill="1" applyAlignment="1" applyProtection="1">
      <alignment horizontal="center"/>
      <protection hidden="1"/>
    </xf>
    <xf numFmtId="173" fontId="5" fillId="46" borderId="19" xfId="0" applyNumberFormat="1" applyFont="1" applyFill="1" applyBorder="1" applyAlignment="1" applyProtection="1">
      <alignment horizontal="right" vertical="center"/>
      <protection hidden="1"/>
    </xf>
    <xf numFmtId="173" fontId="5" fillId="46" borderId="21" xfId="0" applyNumberFormat="1" applyFont="1" applyFill="1" applyBorder="1" applyAlignment="1" applyProtection="1">
      <alignment horizontal="right" vertical="center"/>
      <protection hidden="1"/>
    </xf>
    <xf numFmtId="173" fontId="5" fillId="33" borderId="19" xfId="0" applyNumberFormat="1" applyFont="1" applyFill="1" applyBorder="1" applyAlignment="1" applyProtection="1">
      <alignment horizontal="right" vertical="center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173" fontId="5" fillId="47" borderId="21" xfId="0" applyNumberFormat="1" applyFont="1" applyFill="1" applyBorder="1" applyAlignment="1" applyProtection="1">
      <alignment horizontal="center" vertical="center"/>
      <protection hidden="1"/>
    </xf>
    <xf numFmtId="173" fontId="5" fillId="47" borderId="18" xfId="0" applyNumberFormat="1" applyFont="1" applyFill="1" applyBorder="1" applyAlignment="1" applyProtection="1">
      <alignment horizontal="center" vertical="center"/>
      <protection hidden="1"/>
    </xf>
    <xf numFmtId="173" fontId="5" fillId="47" borderId="22" xfId="0" applyNumberFormat="1" applyFont="1" applyFill="1" applyBorder="1" applyAlignment="1" applyProtection="1">
      <alignment horizontal="center" vertical="center"/>
      <protection hidden="1"/>
    </xf>
    <xf numFmtId="173" fontId="5" fillId="33" borderId="21" xfId="0" applyNumberFormat="1" applyFont="1" applyFill="1" applyBorder="1" applyAlignment="1" applyProtection="1">
      <alignment horizontal="right" vertical="center"/>
      <protection hidden="1"/>
    </xf>
    <xf numFmtId="173" fontId="5" fillId="33" borderId="18" xfId="0" applyNumberFormat="1" applyFont="1" applyFill="1" applyBorder="1" applyAlignment="1" applyProtection="1">
      <alignment horizontal="right" vertical="center"/>
      <protection hidden="1"/>
    </xf>
    <xf numFmtId="181" fontId="5" fillId="33" borderId="19" xfId="0" applyNumberFormat="1" applyFont="1" applyFill="1" applyBorder="1" applyAlignment="1" applyProtection="1">
      <alignment horizontal="right" vertical="center"/>
      <protection hidden="1"/>
    </xf>
    <xf numFmtId="173" fontId="5" fillId="33" borderId="19" xfId="0" applyNumberFormat="1" applyFont="1" applyFill="1" applyBorder="1" applyAlignment="1" applyProtection="1">
      <alignment horizontal="right"/>
      <protection hidden="1"/>
    </xf>
    <xf numFmtId="173" fontId="5" fillId="0" borderId="20" xfId="0" applyNumberFormat="1" applyFont="1" applyBorder="1" applyAlignment="1" applyProtection="1">
      <alignment horizontal="right" vertical="center"/>
      <protection hidden="1"/>
    </xf>
    <xf numFmtId="173" fontId="5" fillId="0" borderId="12" xfId="0" applyNumberFormat="1" applyFont="1" applyBorder="1" applyAlignment="1" applyProtection="1">
      <alignment horizontal="right" vertical="center"/>
      <protection hidden="1"/>
    </xf>
    <xf numFmtId="173" fontId="5" fillId="0" borderId="13" xfId="0" applyNumberFormat="1" applyFont="1" applyBorder="1" applyAlignment="1" applyProtection="1">
      <alignment horizontal="right" vertical="center"/>
      <protection hidden="1"/>
    </xf>
    <xf numFmtId="173" fontId="5" fillId="0" borderId="10" xfId="0" applyNumberFormat="1" applyFont="1" applyBorder="1" applyAlignment="1" applyProtection="1">
      <alignment horizontal="right" vertical="center"/>
      <protection hidden="1"/>
    </xf>
    <xf numFmtId="173" fontId="5" fillId="0" borderId="0" xfId="0" applyNumberFormat="1" applyFont="1" applyBorder="1" applyAlignment="1" applyProtection="1">
      <alignment horizontal="right" vertical="center"/>
      <protection hidden="1"/>
    </xf>
    <xf numFmtId="173" fontId="5" fillId="0" borderId="11" xfId="0" applyNumberFormat="1" applyFont="1" applyBorder="1" applyAlignment="1" applyProtection="1">
      <alignment horizontal="right" vertical="center"/>
      <protection hidden="1"/>
    </xf>
    <xf numFmtId="173" fontId="5" fillId="0" borderId="14" xfId="0" applyNumberFormat="1" applyFont="1" applyBorder="1" applyAlignment="1" applyProtection="1">
      <alignment horizontal="right" vertical="center"/>
      <protection hidden="1"/>
    </xf>
    <xf numFmtId="173" fontId="5" fillId="0" borderId="15" xfId="0" applyNumberFormat="1" applyFont="1" applyBorder="1" applyAlignment="1" applyProtection="1">
      <alignment horizontal="right" vertical="center"/>
      <protection hidden="1"/>
    </xf>
    <xf numFmtId="173" fontId="5" fillId="0" borderId="16" xfId="0" applyNumberFormat="1" applyFont="1" applyBorder="1" applyAlignment="1" applyProtection="1">
      <alignment horizontal="right" vertical="center"/>
      <protection hidden="1"/>
    </xf>
    <xf numFmtId="173" fontId="5" fillId="35" borderId="20" xfId="0" applyNumberFormat="1" applyFont="1" applyFill="1" applyBorder="1" applyAlignment="1" applyProtection="1">
      <alignment horizontal="right" vertical="center"/>
      <protection hidden="1" locked="0"/>
    </xf>
    <xf numFmtId="173" fontId="5" fillId="35" borderId="12" xfId="0" applyNumberFormat="1" applyFont="1" applyFill="1" applyBorder="1" applyAlignment="1" applyProtection="1">
      <alignment horizontal="right" vertical="center"/>
      <protection hidden="1" locked="0"/>
    </xf>
    <xf numFmtId="173" fontId="5" fillId="35" borderId="13" xfId="0" applyNumberFormat="1" applyFont="1" applyFill="1" applyBorder="1" applyAlignment="1" applyProtection="1">
      <alignment horizontal="right" vertical="center"/>
      <protection hidden="1" locked="0"/>
    </xf>
    <xf numFmtId="173" fontId="5" fillId="35" borderId="14" xfId="0" applyNumberFormat="1" applyFont="1" applyFill="1" applyBorder="1" applyAlignment="1" applyProtection="1">
      <alignment horizontal="right" vertical="center"/>
      <protection hidden="1" locked="0"/>
    </xf>
    <xf numFmtId="173" fontId="5" fillId="35" borderId="15" xfId="0" applyNumberFormat="1" applyFont="1" applyFill="1" applyBorder="1" applyAlignment="1" applyProtection="1">
      <alignment horizontal="right" vertical="center"/>
      <protection hidden="1" locked="0"/>
    </xf>
    <xf numFmtId="173" fontId="5" fillId="35" borderId="16" xfId="0" applyNumberFormat="1" applyFont="1" applyFill="1" applyBorder="1" applyAlignment="1" applyProtection="1">
      <alignment horizontal="right" vertical="center"/>
      <protection hidden="1" locked="0"/>
    </xf>
    <xf numFmtId="173" fontId="5" fillId="35" borderId="19" xfId="0" applyNumberFormat="1" applyFont="1" applyFill="1" applyBorder="1" applyAlignment="1" applyProtection="1">
      <alignment horizontal="right" vertical="center"/>
      <protection hidden="1" locked="0"/>
    </xf>
    <xf numFmtId="173" fontId="5" fillId="35" borderId="20" xfId="0" applyNumberFormat="1" applyFont="1" applyFill="1" applyBorder="1" applyAlignment="1" applyProtection="1">
      <alignment horizontal="right" vertical="center"/>
      <protection locked="0"/>
    </xf>
    <xf numFmtId="173" fontId="5" fillId="35" borderId="12" xfId="0" applyNumberFormat="1" applyFont="1" applyFill="1" applyBorder="1" applyAlignment="1" applyProtection="1">
      <alignment horizontal="right" vertical="center"/>
      <protection locked="0"/>
    </xf>
    <xf numFmtId="173" fontId="5" fillId="35" borderId="13" xfId="0" applyNumberFormat="1" applyFont="1" applyFill="1" applyBorder="1" applyAlignment="1" applyProtection="1">
      <alignment horizontal="right" vertical="center"/>
      <protection locked="0"/>
    </xf>
    <xf numFmtId="173" fontId="5" fillId="35" borderId="10" xfId="0" applyNumberFormat="1" applyFont="1" applyFill="1" applyBorder="1" applyAlignment="1" applyProtection="1">
      <alignment horizontal="right" vertical="center"/>
      <protection locked="0"/>
    </xf>
    <xf numFmtId="173" fontId="5" fillId="35" borderId="0" xfId="0" applyNumberFormat="1" applyFont="1" applyFill="1" applyBorder="1" applyAlignment="1" applyProtection="1">
      <alignment horizontal="right" vertical="center"/>
      <protection locked="0"/>
    </xf>
    <xf numFmtId="173" fontId="5" fillId="35" borderId="11" xfId="0" applyNumberFormat="1" applyFont="1" applyFill="1" applyBorder="1" applyAlignment="1" applyProtection="1">
      <alignment horizontal="right" vertical="center"/>
      <protection locked="0"/>
    </xf>
    <xf numFmtId="173" fontId="5" fillId="35" borderId="14" xfId="0" applyNumberFormat="1" applyFont="1" applyFill="1" applyBorder="1" applyAlignment="1" applyProtection="1">
      <alignment horizontal="right" vertical="center"/>
      <protection locked="0"/>
    </xf>
    <xf numFmtId="173" fontId="5" fillId="35" borderId="15" xfId="0" applyNumberFormat="1" applyFont="1" applyFill="1" applyBorder="1" applyAlignment="1" applyProtection="1">
      <alignment horizontal="right" vertical="center"/>
      <protection locked="0"/>
    </xf>
    <xf numFmtId="173" fontId="5" fillId="35" borderId="16" xfId="0" applyNumberFormat="1" applyFont="1" applyFill="1" applyBorder="1" applyAlignment="1" applyProtection="1">
      <alignment horizontal="right" vertical="center"/>
      <protection locked="0"/>
    </xf>
    <xf numFmtId="0" fontId="5" fillId="35" borderId="15" xfId="0" applyFont="1" applyFill="1" applyBorder="1" applyAlignment="1" applyProtection="1">
      <alignment horizontal="left"/>
      <protection hidden="1" locked="0"/>
    </xf>
    <xf numFmtId="0" fontId="5" fillId="35" borderId="20" xfId="0" applyNumberFormat="1" applyFont="1" applyFill="1" applyBorder="1" applyAlignment="1" applyProtection="1">
      <alignment horizontal="center" vertical="center"/>
      <protection locked="0"/>
    </xf>
    <xf numFmtId="0" fontId="5" fillId="35" borderId="13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11" xfId="0" applyNumberFormat="1" applyFont="1" applyFill="1" applyBorder="1" applyAlignment="1" applyProtection="1">
      <alignment horizontal="center" vertical="center"/>
      <protection locked="0"/>
    </xf>
    <xf numFmtId="0" fontId="5" fillId="35" borderId="14" xfId="0" applyNumberFormat="1" applyFont="1" applyFill="1" applyBorder="1" applyAlignment="1" applyProtection="1">
      <alignment horizontal="center" vertical="center"/>
      <protection locked="0"/>
    </xf>
    <xf numFmtId="0" fontId="5" fillId="35" borderId="16" xfId="0" applyNumberFormat="1" applyFont="1" applyFill="1" applyBorder="1" applyAlignment="1" applyProtection="1">
      <alignment horizontal="center" vertical="center"/>
      <protection locked="0"/>
    </xf>
    <xf numFmtId="176" fontId="5" fillId="42" borderId="17" xfId="0" applyNumberFormat="1" applyFont="1" applyFill="1" applyBorder="1" applyAlignment="1" applyProtection="1">
      <alignment horizontal="right"/>
      <protection hidden="1"/>
    </xf>
    <xf numFmtId="0" fontId="6" fillId="33" borderId="14" xfId="53" applyFont="1" applyFill="1" applyBorder="1" applyAlignment="1" applyProtection="1">
      <alignment horizontal="center"/>
      <protection hidden="1"/>
    </xf>
    <xf numFmtId="0" fontId="6" fillId="33" borderId="15" xfId="53" applyFont="1" applyFill="1" applyBorder="1" applyAlignment="1" applyProtection="1">
      <alignment horizontal="center"/>
      <protection hidden="1"/>
    </xf>
    <xf numFmtId="0" fontId="6" fillId="33" borderId="16" xfId="53" applyFont="1" applyFill="1" applyBorder="1" applyAlignment="1" applyProtection="1">
      <alignment horizontal="center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176" fontId="6" fillId="38" borderId="20" xfId="0" applyNumberFormat="1" applyFont="1" applyFill="1" applyBorder="1" applyAlignment="1" applyProtection="1">
      <alignment horizontal="right"/>
      <protection hidden="1" locked="0"/>
    </xf>
    <xf numFmtId="176" fontId="6" fillId="38" borderId="12" xfId="0" applyNumberFormat="1" applyFont="1" applyFill="1" applyBorder="1" applyAlignment="1" applyProtection="1">
      <alignment horizontal="right"/>
      <protection hidden="1" locked="0"/>
    </xf>
    <xf numFmtId="176" fontId="6" fillId="38" borderId="13" xfId="0" applyNumberFormat="1" applyFont="1" applyFill="1" applyBorder="1" applyAlignment="1" applyProtection="1">
      <alignment horizontal="right"/>
      <protection hidden="1" locked="0"/>
    </xf>
    <xf numFmtId="176" fontId="6" fillId="38" borderId="14" xfId="0" applyNumberFormat="1" applyFont="1" applyFill="1" applyBorder="1" applyAlignment="1" applyProtection="1">
      <alignment horizontal="right"/>
      <protection hidden="1" locked="0"/>
    </xf>
    <xf numFmtId="176" fontId="6" fillId="38" borderId="15" xfId="0" applyNumberFormat="1" applyFont="1" applyFill="1" applyBorder="1" applyAlignment="1" applyProtection="1">
      <alignment horizontal="right"/>
      <protection hidden="1" locked="0"/>
    </xf>
    <xf numFmtId="176" fontId="6" fillId="38" borderId="16" xfId="0" applyNumberFormat="1" applyFont="1" applyFill="1" applyBorder="1" applyAlignment="1" applyProtection="1">
      <alignment horizontal="right"/>
      <protection hidden="1" locked="0"/>
    </xf>
    <xf numFmtId="176" fontId="5" fillId="42" borderId="19" xfId="0" applyNumberFormat="1" applyFont="1" applyFill="1" applyBorder="1" applyAlignment="1" applyProtection="1">
      <alignment horizontal="right" vertical="center"/>
      <protection hidden="1"/>
    </xf>
    <xf numFmtId="176" fontId="6" fillId="38" borderId="20" xfId="0" applyNumberFormat="1" applyFont="1" applyFill="1" applyBorder="1" applyAlignment="1" applyProtection="1">
      <alignment horizontal="right" vertical="center"/>
      <protection hidden="1"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176" fontId="5" fillId="42" borderId="20" xfId="0" applyNumberFormat="1" applyFont="1" applyFill="1" applyBorder="1" applyAlignment="1" applyProtection="1">
      <alignment horizontal="right"/>
      <protection hidden="1"/>
    </xf>
    <xf numFmtId="176" fontId="5" fillId="42" borderId="12" xfId="0" applyNumberFormat="1" applyFont="1" applyFill="1" applyBorder="1" applyAlignment="1" applyProtection="1">
      <alignment horizontal="right"/>
      <protection hidden="1"/>
    </xf>
    <xf numFmtId="176" fontId="5" fillId="42" borderId="13" xfId="0" applyNumberFormat="1" applyFont="1" applyFill="1" applyBorder="1" applyAlignment="1" applyProtection="1">
      <alignment horizontal="right"/>
      <protection hidden="1"/>
    </xf>
    <xf numFmtId="176" fontId="5" fillId="42" borderId="14" xfId="0" applyNumberFormat="1" applyFont="1" applyFill="1" applyBorder="1" applyAlignment="1" applyProtection="1">
      <alignment horizontal="right"/>
      <protection hidden="1"/>
    </xf>
    <xf numFmtId="176" fontId="5" fillId="42" borderId="15" xfId="0" applyNumberFormat="1" applyFont="1" applyFill="1" applyBorder="1" applyAlignment="1" applyProtection="1">
      <alignment horizontal="right"/>
      <protection hidden="1"/>
    </xf>
    <xf numFmtId="176" fontId="5" fillId="42" borderId="16" xfId="0" applyNumberFormat="1" applyFont="1" applyFill="1" applyBorder="1" applyAlignment="1" applyProtection="1">
      <alignment horizontal="right"/>
      <protection hidden="1"/>
    </xf>
    <xf numFmtId="178" fontId="5" fillId="35" borderId="20" xfId="0" applyNumberFormat="1" applyFont="1" applyFill="1" applyBorder="1" applyAlignment="1" applyProtection="1">
      <alignment horizontal="center" vertical="center"/>
      <protection hidden="1" locked="0"/>
    </xf>
    <xf numFmtId="178" fontId="5" fillId="35" borderId="12" xfId="0" applyNumberFormat="1" applyFont="1" applyFill="1" applyBorder="1" applyAlignment="1" applyProtection="1">
      <alignment horizontal="center" vertical="center"/>
      <protection hidden="1" locked="0"/>
    </xf>
    <xf numFmtId="178" fontId="5" fillId="35" borderId="13" xfId="0" applyNumberFormat="1" applyFont="1" applyFill="1" applyBorder="1" applyAlignment="1" applyProtection="1">
      <alignment horizontal="center" vertical="center"/>
      <protection hidden="1" locked="0"/>
    </xf>
    <xf numFmtId="178" fontId="5" fillId="35" borderId="10" xfId="0" applyNumberFormat="1" applyFont="1" applyFill="1" applyBorder="1" applyAlignment="1" applyProtection="1">
      <alignment horizontal="center" vertical="center"/>
      <protection hidden="1" locked="0"/>
    </xf>
    <xf numFmtId="178" fontId="5" fillId="35" borderId="0" xfId="0" applyNumberFormat="1" applyFont="1" applyFill="1" applyBorder="1" applyAlignment="1" applyProtection="1">
      <alignment horizontal="center" vertical="center"/>
      <protection hidden="1" locked="0"/>
    </xf>
    <xf numFmtId="178" fontId="5" fillId="35" borderId="11" xfId="0" applyNumberFormat="1" applyFont="1" applyFill="1" applyBorder="1" applyAlignment="1" applyProtection="1">
      <alignment horizontal="center" vertical="center"/>
      <protection hidden="1" locked="0"/>
    </xf>
    <xf numFmtId="178" fontId="5" fillId="35" borderId="14" xfId="0" applyNumberFormat="1" applyFont="1" applyFill="1" applyBorder="1" applyAlignment="1" applyProtection="1">
      <alignment horizontal="center" vertical="center"/>
      <protection hidden="1" locked="0"/>
    </xf>
    <xf numFmtId="178" fontId="5" fillId="35" borderId="15" xfId="0" applyNumberFormat="1" applyFont="1" applyFill="1" applyBorder="1" applyAlignment="1" applyProtection="1">
      <alignment horizontal="center" vertical="center"/>
      <protection hidden="1" locked="0"/>
    </xf>
    <xf numFmtId="178" fontId="5" fillId="35" borderId="16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6" fillId="33" borderId="0" xfId="53" applyFont="1" applyFill="1" applyBorder="1" applyAlignment="1" applyProtection="1">
      <alignment horizontal="left"/>
      <protection hidden="1"/>
    </xf>
    <xf numFmtId="0" fontId="6" fillId="33" borderId="15" xfId="53" applyFont="1" applyFill="1" applyBorder="1" applyAlignment="1" applyProtection="1">
      <alignment horizontal="left"/>
      <protection hidden="1"/>
    </xf>
    <xf numFmtId="0" fontId="6" fillId="33" borderId="16" xfId="53" applyFont="1" applyFill="1" applyBorder="1" applyAlignment="1" applyProtection="1">
      <alignment horizontal="left"/>
      <protection hidden="1"/>
    </xf>
    <xf numFmtId="49" fontId="6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20" xfId="53" applyFont="1" applyFill="1" applyBorder="1" applyAlignment="1" applyProtection="1">
      <alignment horizontal="center" vertical="center"/>
      <protection hidden="1"/>
    </xf>
    <xf numFmtId="0" fontId="5" fillId="33" borderId="12" xfId="53" applyFont="1" applyFill="1" applyBorder="1" applyAlignment="1" applyProtection="1">
      <alignment horizontal="center" vertical="center"/>
      <protection hidden="1"/>
    </xf>
    <xf numFmtId="0" fontId="5" fillId="33" borderId="13" xfId="53" applyFont="1" applyFill="1" applyBorder="1" applyAlignment="1" applyProtection="1">
      <alignment horizontal="center" vertical="center"/>
      <protection hidden="1"/>
    </xf>
    <xf numFmtId="0" fontId="5" fillId="33" borderId="14" xfId="53" applyFont="1" applyFill="1" applyBorder="1" applyAlignment="1" applyProtection="1">
      <alignment horizontal="center" vertical="center"/>
      <protection hidden="1"/>
    </xf>
    <xf numFmtId="0" fontId="5" fillId="33" borderId="15" xfId="53" applyFont="1" applyFill="1" applyBorder="1" applyAlignment="1" applyProtection="1">
      <alignment horizontal="center" vertical="center"/>
      <protection hidden="1"/>
    </xf>
    <xf numFmtId="0" fontId="5" fillId="33" borderId="16" xfId="53" applyFont="1" applyFill="1" applyBorder="1" applyAlignment="1" applyProtection="1">
      <alignment horizontal="center" vertical="center"/>
      <protection hidden="1"/>
    </xf>
    <xf numFmtId="49" fontId="5" fillId="35" borderId="15" xfId="54" applyNumberFormat="1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6" fillId="33" borderId="20" xfId="53" applyFont="1" applyFill="1" applyBorder="1" applyAlignment="1" applyProtection="1">
      <alignment horizontal="center"/>
      <protection hidden="1"/>
    </xf>
    <xf numFmtId="0" fontId="6" fillId="33" borderId="12" xfId="53" applyFont="1" applyFill="1" applyBorder="1" applyAlignment="1" applyProtection="1">
      <alignment horizontal="center"/>
      <protection hidden="1"/>
    </xf>
    <xf numFmtId="49" fontId="5" fillId="33" borderId="0" xfId="0" applyNumberFormat="1" applyFont="1" applyFill="1" applyBorder="1" applyAlignment="1" applyProtection="1">
      <alignment horizontal="center" vertical="center"/>
      <protection hidden="1"/>
    </xf>
    <xf numFmtId="4" fontId="5" fillId="35" borderId="23" xfId="54" applyNumberFormat="1" applyFont="1" applyFill="1" applyBorder="1" applyAlignment="1" applyProtection="1">
      <alignment horizontal="center"/>
      <protection hidden="1" locked="0"/>
    </xf>
    <xf numFmtId="4" fontId="5" fillId="35" borderId="15" xfId="54" applyNumberFormat="1" applyFont="1" applyFill="1" applyBorder="1" applyAlignment="1" applyProtection="1">
      <alignment horizontal="center"/>
      <protection hidden="1" locked="0"/>
    </xf>
    <xf numFmtId="4" fontId="5" fillId="33" borderId="19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0" fontId="5" fillId="35" borderId="20" xfId="0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35" borderId="13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 wrapText="1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5" fillId="35" borderId="20" xfId="0" applyNumberFormat="1" applyFont="1" applyFill="1" applyBorder="1" applyAlignment="1" applyProtection="1">
      <alignment horizontal="center" vertical="center"/>
      <protection hidden="1" locked="0"/>
    </xf>
    <xf numFmtId="0" fontId="5" fillId="35" borderId="13" xfId="0" applyNumberFormat="1" applyFont="1" applyFill="1" applyBorder="1" applyAlignment="1" applyProtection="1">
      <alignment horizontal="center" vertical="center"/>
      <protection hidden="1" locked="0"/>
    </xf>
    <xf numFmtId="0" fontId="5" fillId="35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35" borderId="11" xfId="0" applyNumberFormat="1" applyFont="1" applyFill="1" applyBorder="1" applyAlignment="1" applyProtection="1">
      <alignment horizontal="center" vertical="center"/>
      <protection hidden="1" locked="0"/>
    </xf>
    <xf numFmtId="0" fontId="5" fillId="35" borderId="14" xfId="0" applyNumberFormat="1" applyFont="1" applyFill="1" applyBorder="1" applyAlignment="1" applyProtection="1">
      <alignment horizontal="center" vertical="center"/>
      <protection hidden="1" locked="0"/>
    </xf>
    <xf numFmtId="0" fontId="5" fillId="35" borderId="16" xfId="0" applyNumberFormat="1" applyFont="1" applyFill="1" applyBorder="1" applyAlignment="1" applyProtection="1">
      <alignment horizontal="center" vertical="center"/>
      <protection hidden="1" locked="0"/>
    </xf>
    <xf numFmtId="49" fontId="6" fillId="33" borderId="0" xfId="0" applyNumberFormat="1" applyFont="1" applyFill="1" applyAlignment="1" applyProtection="1">
      <alignment horizontal="left" vertical="center" wrapText="1"/>
      <protection hidden="1"/>
    </xf>
    <xf numFmtId="180" fontId="6" fillId="33" borderId="0" xfId="0" applyNumberFormat="1" applyFont="1" applyFill="1" applyBorder="1" applyAlignment="1" applyProtection="1">
      <alignment horizontal="right"/>
      <protection hidden="1"/>
    </xf>
    <xf numFmtId="176" fontId="6" fillId="38" borderId="21" xfId="0" applyNumberFormat="1" applyFont="1" applyFill="1" applyBorder="1" applyAlignment="1" applyProtection="1">
      <alignment horizontal="right"/>
      <protection hidden="1" locked="0"/>
    </xf>
    <xf numFmtId="176" fontId="6" fillId="38" borderId="18" xfId="0" applyNumberFormat="1" applyFont="1" applyFill="1" applyBorder="1" applyAlignment="1" applyProtection="1">
      <alignment horizontal="right"/>
      <protection hidden="1" locked="0"/>
    </xf>
    <xf numFmtId="176" fontId="6" fillId="38" borderId="22" xfId="0" applyNumberFormat="1" applyFont="1" applyFill="1" applyBorder="1" applyAlignment="1" applyProtection="1">
      <alignment horizontal="right"/>
      <protection hidden="1" locked="0"/>
    </xf>
    <xf numFmtId="49" fontId="5" fillId="33" borderId="12" xfId="0" applyNumberFormat="1" applyFont="1" applyFill="1" applyBorder="1" applyAlignment="1" applyProtection="1">
      <alignment horizontal="right" vertical="center"/>
      <protection hidden="1"/>
    </xf>
    <xf numFmtId="49" fontId="5" fillId="33" borderId="0" xfId="0" applyNumberFormat="1" applyFont="1" applyFill="1" applyBorder="1" applyAlignment="1" applyProtection="1">
      <alignment horizontal="right" vertical="center"/>
      <protection hidden="1"/>
    </xf>
    <xf numFmtId="0" fontId="6" fillId="33" borderId="0" xfId="0" applyFont="1" applyFill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180" fontId="6" fillId="33" borderId="0" xfId="0" applyNumberFormat="1" applyFont="1" applyFill="1" applyBorder="1" applyAlignment="1" applyProtection="1">
      <alignment horizontal="right" vertical="center"/>
      <protection hidden="1"/>
    </xf>
    <xf numFmtId="180" fontId="5" fillId="33" borderId="0" xfId="0" applyNumberFormat="1" applyFont="1" applyFill="1" applyBorder="1" applyAlignment="1" applyProtection="1">
      <alignment horizontal="center" vertical="center" wrapText="1"/>
      <protection hidden="1"/>
    </xf>
    <xf numFmtId="180" fontId="5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5" fillId="48" borderId="20" xfId="0" applyNumberFormat="1" applyFont="1" applyFill="1" applyBorder="1" applyAlignment="1" applyProtection="1">
      <alignment horizontal="center" vertical="center"/>
      <protection hidden="1"/>
    </xf>
    <xf numFmtId="172" fontId="5" fillId="48" borderId="12" xfId="0" applyNumberFormat="1" applyFont="1" applyFill="1" applyBorder="1" applyAlignment="1" applyProtection="1">
      <alignment horizontal="center" vertical="center"/>
      <protection hidden="1"/>
    </xf>
    <xf numFmtId="172" fontId="5" fillId="48" borderId="13" xfId="0" applyNumberFormat="1" applyFont="1" applyFill="1" applyBorder="1" applyAlignment="1" applyProtection="1">
      <alignment horizontal="center" vertical="center"/>
      <protection hidden="1"/>
    </xf>
    <xf numFmtId="172" fontId="5" fillId="48" borderId="14" xfId="0" applyNumberFormat="1" applyFont="1" applyFill="1" applyBorder="1" applyAlignment="1" applyProtection="1">
      <alignment horizontal="center" vertical="center"/>
      <protection hidden="1"/>
    </xf>
    <xf numFmtId="172" fontId="5" fillId="48" borderId="15" xfId="0" applyNumberFormat="1" applyFont="1" applyFill="1" applyBorder="1" applyAlignment="1" applyProtection="1">
      <alignment horizontal="center" vertical="center"/>
      <protection hidden="1"/>
    </xf>
    <xf numFmtId="172" fontId="5" fillId="48" borderId="16" xfId="0" applyNumberFormat="1" applyFont="1" applyFill="1" applyBorder="1" applyAlignment="1" applyProtection="1">
      <alignment horizontal="center" vertical="center"/>
      <protection hidden="1"/>
    </xf>
    <xf numFmtId="49" fontId="5" fillId="33" borderId="10" xfId="0" applyNumberFormat="1" applyFont="1" applyFill="1" applyBorder="1" applyAlignment="1" applyProtection="1">
      <alignment horizontal="right" vertical="center"/>
      <protection hidden="1"/>
    </xf>
    <xf numFmtId="49" fontId="5" fillId="33" borderId="0" xfId="0" applyNumberFormat="1" applyFont="1" applyFill="1" applyAlignment="1" applyProtection="1">
      <alignment horizontal="right" vertical="center"/>
      <protection hidden="1"/>
    </xf>
    <xf numFmtId="49" fontId="5" fillId="33" borderId="10" xfId="0" applyNumberFormat="1" applyFont="1" applyFill="1" applyBorder="1" applyAlignment="1" applyProtection="1">
      <alignment horizontal="right" vertical="top"/>
      <protection hidden="1"/>
    </xf>
    <xf numFmtId="49" fontId="5" fillId="33" borderId="0" xfId="0" applyNumberFormat="1" applyFont="1" applyFill="1" applyAlignment="1" applyProtection="1">
      <alignment horizontal="right" vertical="top"/>
      <protection hidden="1"/>
    </xf>
    <xf numFmtId="176" fontId="6" fillId="38" borderId="12" xfId="0" applyNumberFormat="1" applyFont="1" applyFill="1" applyBorder="1" applyAlignment="1" applyProtection="1">
      <alignment horizontal="right" vertical="center"/>
      <protection hidden="1" locked="0"/>
    </xf>
    <xf numFmtId="176" fontId="6" fillId="38" borderId="13" xfId="0" applyNumberFormat="1" applyFont="1" applyFill="1" applyBorder="1" applyAlignment="1" applyProtection="1">
      <alignment horizontal="right" vertical="center"/>
      <protection hidden="1" locked="0"/>
    </xf>
    <xf numFmtId="176" fontId="6" fillId="38" borderId="14" xfId="0" applyNumberFormat="1" applyFont="1" applyFill="1" applyBorder="1" applyAlignment="1" applyProtection="1">
      <alignment horizontal="right" vertical="center"/>
      <protection hidden="1" locked="0"/>
    </xf>
    <xf numFmtId="176" fontId="6" fillId="38" borderId="15" xfId="0" applyNumberFormat="1" applyFont="1" applyFill="1" applyBorder="1" applyAlignment="1" applyProtection="1">
      <alignment horizontal="right" vertical="center"/>
      <protection hidden="1" locked="0"/>
    </xf>
    <xf numFmtId="176" fontId="6" fillId="38" borderId="16" xfId="0" applyNumberFormat="1" applyFont="1" applyFill="1" applyBorder="1" applyAlignment="1" applyProtection="1">
      <alignment horizontal="right" vertical="center"/>
      <protection hidden="1" locked="0"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186" fontId="66" fillId="42" borderId="10" xfId="0" applyNumberFormat="1" applyFont="1" applyFill="1" applyBorder="1" applyAlignment="1" applyProtection="1">
      <alignment horizontal="right"/>
      <protection hidden="1"/>
    </xf>
    <xf numFmtId="186" fontId="66" fillId="42" borderId="0" xfId="0" applyNumberFormat="1" applyFont="1" applyFill="1" applyBorder="1" applyAlignment="1" applyProtection="1">
      <alignment horizontal="right"/>
      <protection hidden="1"/>
    </xf>
    <xf numFmtId="186" fontId="66" fillId="42" borderId="11" xfId="0" applyNumberFormat="1" applyFont="1" applyFill="1" applyBorder="1" applyAlignment="1" applyProtection="1">
      <alignment horizontal="right"/>
      <protection hidden="1"/>
    </xf>
    <xf numFmtId="0" fontId="24" fillId="33" borderId="19" xfId="0" applyFont="1" applyFill="1" applyBorder="1" applyAlignment="1" applyProtection="1">
      <alignment horizontal="center" vertical="center"/>
      <protection hidden="1"/>
    </xf>
    <xf numFmtId="0" fontId="24" fillId="33" borderId="19" xfId="0" applyFont="1" applyFill="1" applyBorder="1" applyAlignment="1" applyProtection="1">
      <alignment horizontal="center" vertical="center" wrapText="1"/>
      <protection hidden="1"/>
    </xf>
    <xf numFmtId="182" fontId="6" fillId="33" borderId="0" xfId="0" applyNumberFormat="1" applyFont="1" applyFill="1" applyAlignment="1" applyProtection="1">
      <alignment horizontal="right"/>
      <protection hidden="1"/>
    </xf>
    <xf numFmtId="182" fontId="6" fillId="33" borderId="0" xfId="0" applyNumberFormat="1" applyFont="1" applyFill="1" applyBorder="1" applyAlignment="1" applyProtection="1">
      <alignment horizontal="right"/>
      <protection hidden="1"/>
    </xf>
    <xf numFmtId="0" fontId="6" fillId="0" borderId="20" xfId="0" applyFont="1" applyBorder="1" applyAlignment="1" applyProtection="1">
      <alignment horizontal="center" wrapText="1"/>
      <protection hidden="1"/>
    </xf>
    <xf numFmtId="0" fontId="6" fillId="0" borderId="13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6" xfId="0" applyFont="1" applyBorder="1" applyAlignment="1" applyProtection="1">
      <alignment horizontal="center" wrapText="1"/>
      <protection hidden="1"/>
    </xf>
    <xf numFmtId="173" fontId="5" fillId="35" borderId="10" xfId="0" applyNumberFormat="1" applyFont="1" applyFill="1" applyBorder="1" applyAlignment="1" applyProtection="1">
      <alignment horizontal="right" vertical="center"/>
      <protection hidden="1" locked="0"/>
    </xf>
    <xf numFmtId="173" fontId="5" fillId="35" borderId="0" xfId="0" applyNumberFormat="1" applyFont="1" applyFill="1" applyBorder="1" applyAlignment="1" applyProtection="1">
      <alignment horizontal="right" vertical="center"/>
      <protection hidden="1" locked="0"/>
    </xf>
    <xf numFmtId="173" fontId="5" fillId="35" borderId="11" xfId="0" applyNumberFormat="1" applyFont="1" applyFill="1" applyBorder="1" applyAlignment="1" applyProtection="1">
      <alignment horizontal="right" vertical="center"/>
      <protection hidden="1" locked="0"/>
    </xf>
    <xf numFmtId="0" fontId="24" fillId="33" borderId="21" xfId="0" applyFont="1" applyFill="1" applyBorder="1" applyAlignment="1" applyProtection="1">
      <alignment horizontal="center" vertical="center" wrapText="1"/>
      <protection hidden="1"/>
    </xf>
    <xf numFmtId="0" fontId="24" fillId="33" borderId="18" xfId="0" applyFont="1" applyFill="1" applyBorder="1" applyAlignment="1" applyProtection="1">
      <alignment horizontal="center" vertical="center" wrapText="1"/>
      <protection hidden="1"/>
    </xf>
    <xf numFmtId="0" fontId="24" fillId="33" borderId="22" xfId="0" applyFont="1" applyFill="1" applyBorder="1" applyAlignment="1" applyProtection="1">
      <alignment horizontal="center" vertical="center" wrapText="1"/>
      <protection hidden="1"/>
    </xf>
    <xf numFmtId="49" fontId="5" fillId="35" borderId="15" xfId="53" applyNumberFormat="1" applyFont="1" applyFill="1" applyBorder="1" applyAlignment="1" applyProtection="1">
      <alignment horizontal="left"/>
      <protection hidden="1" locked="0"/>
    </xf>
    <xf numFmtId="0" fontId="5" fillId="33" borderId="12" xfId="0" applyFont="1" applyFill="1" applyBorder="1" applyAlignment="1" applyProtection="1">
      <alignment horizontal="left" vertical="center" wrapText="1"/>
      <protection hidden="1"/>
    </xf>
    <xf numFmtId="0" fontId="6" fillId="33" borderId="12" xfId="0" applyFont="1" applyFill="1" applyBorder="1" applyAlignment="1" applyProtection="1">
      <alignment horizontal="left" vertical="center" wrapText="1"/>
      <protection hidden="1"/>
    </xf>
    <xf numFmtId="0" fontId="6" fillId="33" borderId="15" xfId="0" applyFont="1" applyFill="1" applyBorder="1" applyAlignment="1" applyProtection="1">
      <alignment horizontal="left" vertical="center" wrapText="1"/>
      <protection hidden="1"/>
    </xf>
    <xf numFmtId="0" fontId="0" fillId="33" borderId="19" xfId="0" applyFont="1" applyFill="1" applyBorder="1" applyAlignment="1" applyProtection="1">
      <alignment horizontal="left" vertical="center"/>
      <protection hidden="1"/>
    </xf>
    <xf numFmtId="172" fontId="0" fillId="35" borderId="19" xfId="0" applyNumberFormat="1" applyFont="1" applyFill="1" applyBorder="1" applyAlignment="1" applyProtection="1">
      <alignment horizontal="right" vertical="center"/>
      <protection hidden="1" locked="0"/>
    </xf>
    <xf numFmtId="0" fontId="4" fillId="33" borderId="14" xfId="0" applyFont="1" applyFill="1" applyBorder="1" applyAlignment="1" applyProtection="1">
      <alignment horizontal="center" vertical="top"/>
      <protection hidden="1"/>
    </xf>
    <xf numFmtId="0" fontId="4" fillId="33" borderId="15" xfId="0" applyFont="1" applyFill="1" applyBorder="1" applyAlignment="1" applyProtection="1">
      <alignment horizontal="center" vertical="top"/>
      <protection hidden="1"/>
    </xf>
    <xf numFmtId="0" fontId="0" fillId="33" borderId="25" xfId="0" applyFont="1" applyFill="1" applyBorder="1" applyAlignment="1" applyProtection="1">
      <alignment horizontal="left" vertical="center"/>
      <protection hidden="1"/>
    </xf>
    <xf numFmtId="172" fontId="0" fillId="33" borderId="21" xfId="0" applyNumberFormat="1" applyFont="1" applyFill="1" applyBorder="1" applyAlignment="1" applyProtection="1">
      <alignment horizontal="right" vertical="center"/>
      <protection hidden="1"/>
    </xf>
    <xf numFmtId="172" fontId="0" fillId="33" borderId="18" xfId="0" applyNumberFormat="1" applyFont="1" applyFill="1" applyBorder="1" applyAlignment="1" applyProtection="1">
      <alignment horizontal="right" vertical="center"/>
      <protection hidden="1"/>
    </xf>
    <xf numFmtId="172" fontId="0" fillId="33" borderId="22" xfId="0" applyNumberFormat="1" applyFont="1" applyFill="1" applyBorder="1" applyAlignment="1" applyProtection="1">
      <alignment horizontal="right" vertical="center"/>
      <protection hidden="1"/>
    </xf>
    <xf numFmtId="49" fontId="0" fillId="35" borderId="21" xfId="0" applyNumberFormat="1" applyFont="1" applyFill="1" applyBorder="1" applyAlignment="1" applyProtection="1">
      <alignment horizontal="left" vertical="center"/>
      <protection hidden="1" locked="0"/>
    </xf>
    <xf numFmtId="49" fontId="0" fillId="35" borderId="18" xfId="0" applyNumberFormat="1" applyFont="1" applyFill="1" applyBorder="1" applyAlignment="1" applyProtection="1">
      <alignment horizontal="left" vertical="center"/>
      <protection hidden="1" locked="0"/>
    </xf>
    <xf numFmtId="49" fontId="0" fillId="35" borderId="22" xfId="0" applyNumberFormat="1" applyFont="1" applyFill="1" applyBorder="1" applyAlignment="1" applyProtection="1">
      <alignment horizontal="left" vertical="center"/>
      <protection hidden="1" locked="0"/>
    </xf>
    <xf numFmtId="172" fontId="0" fillId="33" borderId="19" xfId="0" applyNumberFormat="1" applyFont="1" applyFill="1" applyBorder="1" applyAlignment="1" applyProtection="1">
      <alignment horizontal="right" vertical="center"/>
      <protection hidden="1"/>
    </xf>
    <xf numFmtId="0" fontId="67" fillId="47" borderId="26" xfId="0" applyFont="1" applyFill="1" applyBorder="1" applyAlignment="1" applyProtection="1">
      <alignment horizontal="center" vertical="center"/>
      <protection hidden="1"/>
    </xf>
    <xf numFmtId="0" fontId="0" fillId="49" borderId="19" xfId="0" applyFont="1" applyFill="1" applyBorder="1" applyAlignment="1" applyProtection="1">
      <alignment horizontal="center"/>
      <protection hidden="1"/>
    </xf>
    <xf numFmtId="0" fontId="0" fillId="33" borderId="21" xfId="0" applyFont="1" applyFill="1" applyBorder="1" applyAlignment="1" applyProtection="1">
      <alignment horizontal="left" vertical="center"/>
      <protection hidden="1"/>
    </xf>
    <xf numFmtId="0" fontId="0" fillId="33" borderId="18" xfId="0" applyFont="1" applyFill="1" applyBorder="1" applyAlignment="1" applyProtection="1">
      <alignment horizontal="left" vertical="center"/>
      <protection hidden="1"/>
    </xf>
    <xf numFmtId="0" fontId="0" fillId="33" borderId="22" xfId="0" applyFont="1" applyFill="1" applyBorder="1" applyAlignment="1" applyProtection="1">
      <alignment horizontal="left" vertical="center"/>
      <protection hidden="1"/>
    </xf>
    <xf numFmtId="0" fontId="4" fillId="33" borderId="21" xfId="0" applyFont="1" applyFill="1" applyBorder="1" applyAlignment="1" applyProtection="1">
      <alignment horizontal="left" vertical="center" wrapText="1"/>
      <protection hidden="1"/>
    </xf>
    <xf numFmtId="0" fontId="4" fillId="33" borderId="18" xfId="0" applyFont="1" applyFill="1" applyBorder="1" applyAlignment="1" applyProtection="1">
      <alignment horizontal="left" vertical="center" wrapText="1"/>
      <protection hidden="1"/>
    </xf>
    <xf numFmtId="0" fontId="4" fillId="33" borderId="22" xfId="0" applyFont="1" applyFill="1" applyBorder="1" applyAlignment="1" applyProtection="1">
      <alignment horizontal="left" vertical="center" wrapText="1"/>
      <protection hidden="1"/>
    </xf>
    <xf numFmtId="0" fontId="4" fillId="33" borderId="21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0" fontId="4" fillId="33" borderId="14" xfId="0" applyFont="1" applyFill="1" applyBorder="1" applyAlignment="1" applyProtection="1">
      <alignment horizontal="center" vertical="center" wrapText="1"/>
      <protection hidden="1"/>
    </xf>
    <xf numFmtId="0" fontId="4" fillId="33" borderId="15" xfId="0" applyFont="1" applyFill="1" applyBorder="1" applyAlignment="1" applyProtection="1">
      <alignment horizontal="center" vertical="center" wrapText="1"/>
      <protection hidden="1"/>
    </xf>
    <xf numFmtId="0" fontId="4" fillId="33" borderId="16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0" fontId="0" fillId="33" borderId="19" xfId="0" applyFont="1" applyFill="1" applyBorder="1" applyAlignment="1" applyProtection="1">
      <alignment horizontal="left" vertical="center" wrapText="1"/>
      <protection hidden="1"/>
    </xf>
    <xf numFmtId="4" fontId="4" fillId="35" borderId="15" xfId="0" applyNumberFormat="1" applyFont="1" applyFill="1" applyBorder="1" applyAlignment="1" applyProtection="1">
      <alignment horizontal="center"/>
      <protection locked="0"/>
    </xf>
    <xf numFmtId="173" fontId="5" fillId="36" borderId="0" xfId="0" applyNumberFormat="1" applyFont="1" applyFill="1" applyBorder="1" applyAlignment="1" applyProtection="1">
      <alignment horizontal="right" vertical="center"/>
      <protection hidden="1"/>
    </xf>
    <xf numFmtId="181" fontId="5" fillId="50" borderId="21" xfId="0" applyNumberFormat="1" applyFont="1" applyFill="1" applyBorder="1" applyAlignment="1" applyProtection="1">
      <alignment horizontal="right" vertical="center"/>
      <protection hidden="1"/>
    </xf>
    <xf numFmtId="181" fontId="5" fillId="50" borderId="18" xfId="0" applyNumberFormat="1" applyFont="1" applyFill="1" applyBorder="1" applyAlignment="1" applyProtection="1">
      <alignment horizontal="right" vertical="center"/>
      <protection hidden="1"/>
    </xf>
    <xf numFmtId="181" fontId="5" fillId="50" borderId="22" xfId="0" applyNumberFormat="1" applyFont="1" applyFill="1" applyBorder="1" applyAlignment="1" applyProtection="1">
      <alignment horizontal="right" vertical="center"/>
      <protection hidden="1"/>
    </xf>
    <xf numFmtId="173" fontId="5" fillId="50" borderId="20" xfId="0" applyNumberFormat="1" applyFont="1" applyFill="1" applyBorder="1" applyAlignment="1" applyProtection="1">
      <alignment horizontal="right" vertical="center"/>
      <protection hidden="1"/>
    </xf>
    <xf numFmtId="173" fontId="5" fillId="50" borderId="12" xfId="0" applyNumberFormat="1" applyFont="1" applyFill="1" applyBorder="1" applyAlignment="1" applyProtection="1">
      <alignment horizontal="right" vertical="center"/>
      <protection hidden="1"/>
    </xf>
    <xf numFmtId="173" fontId="5" fillId="50" borderId="13" xfId="0" applyNumberFormat="1" applyFont="1" applyFill="1" applyBorder="1" applyAlignment="1" applyProtection="1">
      <alignment horizontal="right" vertical="center"/>
      <protection hidden="1"/>
    </xf>
    <xf numFmtId="173" fontId="5" fillId="50" borderId="14" xfId="0" applyNumberFormat="1" applyFont="1" applyFill="1" applyBorder="1" applyAlignment="1" applyProtection="1">
      <alignment horizontal="right" vertical="center"/>
      <protection hidden="1"/>
    </xf>
    <xf numFmtId="173" fontId="5" fillId="50" borderId="15" xfId="0" applyNumberFormat="1" applyFont="1" applyFill="1" applyBorder="1" applyAlignment="1" applyProtection="1">
      <alignment horizontal="right" vertical="center"/>
      <protection hidden="1"/>
    </xf>
    <xf numFmtId="173" fontId="5" fillId="50" borderId="16" xfId="0" applyNumberFormat="1" applyFont="1" applyFill="1" applyBorder="1" applyAlignment="1" applyProtection="1">
      <alignment horizontal="right" vertical="center"/>
      <protection hidden="1"/>
    </xf>
    <xf numFmtId="0" fontId="6" fillId="33" borderId="0" xfId="0" applyFont="1" applyFill="1" applyAlignment="1" applyProtection="1">
      <alignment horizontal="left" vertical="top" wrapText="1"/>
      <protection hidden="1"/>
    </xf>
    <xf numFmtId="49" fontId="5" fillId="35" borderId="0" xfId="53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right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0" fillId="35" borderId="15" xfId="0" applyFill="1" applyBorder="1" applyAlignment="1" applyProtection="1">
      <alignment horizontal="left"/>
      <protection locked="0"/>
    </xf>
    <xf numFmtId="0" fontId="0" fillId="36" borderId="15" xfId="0" applyFill="1" applyBorder="1" applyAlignment="1" applyProtection="1">
      <alignment horizontal="center"/>
      <protection hidden="1"/>
    </xf>
    <xf numFmtId="0" fontId="6" fillId="45" borderId="0" xfId="0" applyFont="1" applyFill="1" applyAlignment="1" applyProtection="1">
      <alignment horizontal="left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0" fillId="35" borderId="21" xfId="0" applyNumberFormat="1" applyFont="1" applyFill="1" applyBorder="1" applyAlignment="1" applyProtection="1">
      <alignment horizontal="left" vertical="center"/>
      <protection hidden="1" locked="0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185" fontId="66" fillId="33" borderId="0" xfId="0" applyNumberFormat="1" applyFont="1" applyFill="1" applyBorder="1" applyAlignment="1" applyProtection="1">
      <alignment/>
      <protection hidden="1"/>
    </xf>
    <xf numFmtId="185" fontId="66" fillId="33" borderId="11" xfId="0" applyNumberFormat="1" applyFont="1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 horizontal="left"/>
      <protection hidden="1"/>
    </xf>
    <xf numFmtId="49" fontId="0" fillId="33" borderId="0" xfId="0" applyNumberFormat="1" applyFill="1" applyAlignment="1" applyProtection="1">
      <alignment horizontal="left"/>
      <protection hidden="1"/>
    </xf>
    <xf numFmtId="49" fontId="6" fillId="33" borderId="0" xfId="0" applyNumberFormat="1" applyFont="1" applyFill="1" applyAlignment="1" applyProtection="1">
      <alignment horizontal="center" vertical="center" wrapText="1"/>
      <protection hidden="1"/>
    </xf>
    <xf numFmtId="171" fontId="5" fillId="35" borderId="21" xfId="0" applyNumberFormat="1" applyFont="1" applyFill="1" applyBorder="1" applyAlignment="1" applyProtection="1">
      <alignment horizontal="center" vertical="center"/>
      <protection hidden="1" locked="0"/>
    </xf>
    <xf numFmtId="171" fontId="5" fillId="35" borderId="18" xfId="0" applyNumberFormat="1" applyFont="1" applyFill="1" applyBorder="1" applyAlignment="1" applyProtection="1">
      <alignment horizontal="center" vertical="center"/>
      <protection hidden="1" locked="0"/>
    </xf>
    <xf numFmtId="171" fontId="5" fillId="35" borderId="22" xfId="0" applyNumberFormat="1" applyFont="1" applyFill="1" applyBorder="1" applyAlignment="1" applyProtection="1">
      <alignment horizontal="center" vertical="center"/>
      <protection hidden="1" locked="0"/>
    </xf>
    <xf numFmtId="173" fontId="6" fillId="37" borderId="21" xfId="0" applyNumberFormat="1" applyFont="1" applyFill="1" applyBorder="1" applyAlignment="1" applyProtection="1">
      <alignment horizontal="center" vertical="center"/>
      <protection hidden="1"/>
    </xf>
    <xf numFmtId="173" fontId="6" fillId="37" borderId="18" xfId="0" applyNumberFormat="1" applyFont="1" applyFill="1" applyBorder="1" applyAlignment="1" applyProtection="1">
      <alignment horizontal="center" vertical="center"/>
      <protection hidden="1"/>
    </xf>
    <xf numFmtId="173" fontId="6" fillId="37" borderId="22" xfId="0" applyNumberFormat="1" applyFont="1" applyFill="1" applyBorder="1" applyAlignment="1" applyProtection="1">
      <alignment horizontal="center" vertical="center"/>
      <protection hidden="1"/>
    </xf>
    <xf numFmtId="0" fontId="0" fillId="33" borderId="19" xfId="0" applyFont="1" applyFill="1" applyBorder="1" applyAlignment="1" applyProtection="1">
      <alignment horizontal="center"/>
      <protection hidden="1"/>
    </xf>
    <xf numFmtId="49" fontId="0" fillId="33" borderId="19" xfId="0" applyNumberFormat="1" applyFont="1" applyFill="1" applyBorder="1" applyAlignment="1" applyProtection="1">
      <alignment horizontal="left" vertical="center"/>
      <protection hidden="1"/>
    </xf>
    <xf numFmtId="49" fontId="4" fillId="33" borderId="19" xfId="0" applyNumberFormat="1" applyFont="1" applyFill="1" applyBorder="1" applyAlignment="1" applyProtection="1">
      <alignment horizontal="left" vertical="center"/>
      <protection hidden="1"/>
    </xf>
    <xf numFmtId="49" fontId="4" fillId="49" borderId="21" xfId="0" applyNumberFormat="1" applyFont="1" applyFill="1" applyBorder="1" applyAlignment="1" applyProtection="1">
      <alignment horizontal="left" vertical="center"/>
      <protection hidden="1"/>
    </xf>
    <xf numFmtId="49" fontId="4" fillId="49" borderId="18" xfId="0" applyNumberFormat="1" applyFont="1" applyFill="1" applyBorder="1" applyAlignment="1" applyProtection="1">
      <alignment horizontal="left" vertical="center"/>
      <protection hidden="1"/>
    </xf>
    <xf numFmtId="49" fontId="4" fillId="49" borderId="22" xfId="0" applyNumberFormat="1" applyFont="1" applyFill="1" applyBorder="1" applyAlignment="1" applyProtection="1">
      <alignment horizontal="left" vertical="center"/>
      <protection hidden="1"/>
    </xf>
    <xf numFmtId="49" fontId="4" fillId="49" borderId="21" xfId="0" applyNumberFormat="1" applyFont="1" applyFill="1" applyBorder="1" applyAlignment="1" applyProtection="1">
      <alignment horizontal="left" vertical="center" wrapText="1"/>
      <protection hidden="1"/>
    </xf>
    <xf numFmtId="49" fontId="4" fillId="49" borderId="18" xfId="0" applyNumberFormat="1" applyFont="1" applyFill="1" applyBorder="1" applyAlignment="1" applyProtection="1">
      <alignment horizontal="left" vertical="center" wrapText="1"/>
      <protection hidden="1"/>
    </xf>
    <xf numFmtId="49" fontId="4" fillId="49" borderId="22" xfId="0" applyNumberFormat="1" applyFont="1" applyFill="1" applyBorder="1" applyAlignment="1" applyProtection="1">
      <alignment horizontal="left" vertical="center" wrapText="1"/>
      <protection hidden="1"/>
    </xf>
    <xf numFmtId="49" fontId="0" fillId="35" borderId="21" xfId="0" applyNumberFormat="1" applyFont="1" applyFill="1" applyBorder="1" applyAlignment="1" applyProtection="1">
      <alignment horizontal="left" vertical="center"/>
      <protection locked="0"/>
    </xf>
    <xf numFmtId="49" fontId="0" fillId="35" borderId="18" xfId="0" applyNumberFormat="1" applyFont="1" applyFill="1" applyBorder="1" applyAlignment="1" applyProtection="1">
      <alignment horizontal="left" vertical="center"/>
      <protection locked="0"/>
    </xf>
    <xf numFmtId="49" fontId="0" fillId="35" borderId="22" xfId="0" applyNumberFormat="1" applyFont="1" applyFill="1" applyBorder="1" applyAlignment="1" applyProtection="1">
      <alignment horizontal="left" vertical="center"/>
      <protection locked="0"/>
    </xf>
    <xf numFmtId="186" fontId="66" fillId="42" borderId="20" xfId="0" applyNumberFormat="1" applyFont="1" applyFill="1" applyBorder="1" applyAlignment="1" applyProtection="1">
      <alignment horizontal="right"/>
      <protection hidden="1"/>
    </xf>
    <xf numFmtId="186" fontId="66" fillId="42" borderId="12" xfId="0" applyNumberFormat="1" applyFont="1" applyFill="1" applyBorder="1" applyAlignment="1" applyProtection="1">
      <alignment horizontal="right"/>
      <protection hidden="1"/>
    </xf>
    <xf numFmtId="186" fontId="66" fillId="42" borderId="13" xfId="0" applyNumberFormat="1" applyFont="1" applyFill="1" applyBorder="1" applyAlignment="1" applyProtection="1">
      <alignment horizontal="right"/>
      <protection hidden="1"/>
    </xf>
    <xf numFmtId="176" fontId="5" fillId="42" borderId="14" xfId="0" applyNumberFormat="1" applyFont="1" applyFill="1" applyBorder="1" applyAlignment="1" applyProtection="1">
      <alignment horizontal="right" vertical="center"/>
      <protection hidden="1"/>
    </xf>
    <xf numFmtId="176" fontId="5" fillId="42" borderId="15" xfId="0" applyNumberFormat="1" applyFont="1" applyFill="1" applyBorder="1" applyAlignment="1" applyProtection="1">
      <alignment horizontal="right" vertical="center"/>
      <protection hidden="1"/>
    </xf>
    <xf numFmtId="176" fontId="5" fillId="42" borderId="16" xfId="0" applyNumberFormat="1" applyFont="1" applyFill="1" applyBorder="1" applyAlignment="1" applyProtection="1">
      <alignment horizontal="right" vertical="center"/>
      <protection hidden="1"/>
    </xf>
    <xf numFmtId="186" fontId="66" fillId="42" borderId="10" xfId="0" applyNumberFormat="1" applyFont="1" applyFill="1" applyBorder="1" applyAlignment="1" applyProtection="1">
      <alignment horizontal="right" vertical="center"/>
      <protection hidden="1"/>
    </xf>
    <xf numFmtId="186" fontId="66" fillId="42" borderId="0" xfId="0" applyNumberFormat="1" applyFont="1" applyFill="1" applyBorder="1" applyAlignment="1" applyProtection="1">
      <alignment horizontal="right" vertical="center"/>
      <protection hidden="1"/>
    </xf>
    <xf numFmtId="186" fontId="66" fillId="42" borderId="11" xfId="0" applyNumberFormat="1" applyFont="1" applyFill="1" applyBorder="1" applyAlignment="1" applyProtection="1">
      <alignment horizontal="right" vertical="center"/>
      <protection hidden="1"/>
    </xf>
    <xf numFmtId="0" fontId="66" fillId="33" borderId="0" xfId="0" applyFont="1" applyFill="1" applyAlignment="1" applyProtection="1">
      <alignment vertical="center" wrapText="1"/>
      <protection hidden="1"/>
    </xf>
    <xf numFmtId="0" fontId="66" fillId="33" borderId="15" xfId="0" applyFont="1" applyFill="1" applyBorder="1" applyAlignment="1" applyProtection="1">
      <alignment vertical="center" wrapText="1"/>
      <protection hidden="1"/>
    </xf>
    <xf numFmtId="176" fontId="6" fillId="38" borderId="21" xfId="0" applyNumberFormat="1" applyFont="1" applyFill="1" applyBorder="1" applyAlignment="1" applyProtection="1">
      <alignment horizontal="right" vertical="center"/>
      <protection hidden="1" locked="0"/>
    </xf>
    <xf numFmtId="176" fontId="6" fillId="38" borderId="18" xfId="0" applyNumberFormat="1" applyFont="1" applyFill="1" applyBorder="1" applyAlignment="1" applyProtection="1">
      <alignment horizontal="right" vertical="center"/>
      <protection hidden="1" locked="0"/>
    </xf>
    <xf numFmtId="176" fontId="6" fillId="38" borderId="22" xfId="0" applyNumberFormat="1" applyFont="1" applyFill="1" applyBorder="1" applyAlignment="1" applyProtection="1">
      <alignment horizontal="right" vertical="center"/>
      <protection hidden="1" locked="0"/>
    </xf>
    <xf numFmtId="0" fontId="66" fillId="33" borderId="0" xfId="0" applyFont="1" applyFill="1" applyAlignment="1" applyProtection="1">
      <alignment wrapText="1"/>
      <protection hidden="1"/>
    </xf>
    <xf numFmtId="186" fontId="66" fillId="42" borderId="20" xfId="0" applyNumberFormat="1" applyFont="1" applyFill="1" applyBorder="1" applyAlignment="1" applyProtection="1">
      <alignment horizontal="right" vertical="center"/>
      <protection hidden="1"/>
    </xf>
    <xf numFmtId="186" fontId="66" fillId="42" borderId="12" xfId="0" applyNumberFormat="1" applyFont="1" applyFill="1" applyBorder="1" applyAlignment="1" applyProtection="1">
      <alignment horizontal="right" vertical="center"/>
      <protection hidden="1"/>
    </xf>
    <xf numFmtId="186" fontId="66" fillId="42" borderId="13" xfId="0" applyNumberFormat="1" applyFont="1" applyFill="1" applyBorder="1" applyAlignment="1" applyProtection="1">
      <alignment horizontal="right" vertical="center"/>
      <protection hidden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KfW1" xfId="53"/>
    <cellStyle name="Standard_KfW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5">
    <dxf>
      <border>
        <left>
          <color indexed="63"/>
        </left>
        <right>
          <color indexed="63"/>
        </right>
        <bottom style="thin"/>
      </border>
    </dxf>
    <dxf>
      <font>
        <b/>
        <i val="0"/>
        <color rgb="FFFF0000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b/>
        <i val="0"/>
        <color indexed="10"/>
      </font>
    </dxf>
    <dxf>
      <border>
        <left>
          <color indexed="63"/>
        </left>
        <right>
          <color indexed="63"/>
        </right>
        <bottom style="thin"/>
      </border>
    </dxf>
    <dxf>
      <border>
        <left>
          <color rgb="FF000000"/>
        </left>
        <right>
          <color rgb="FF000000"/>
        </right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230</xdr:row>
      <xdr:rowOff>114300</xdr:rowOff>
    </xdr:from>
    <xdr:to>
      <xdr:col>8</xdr:col>
      <xdr:colOff>38100</xdr:colOff>
      <xdr:row>230</xdr:row>
      <xdr:rowOff>285750</xdr:rowOff>
    </xdr:to>
    <xdr:sp>
      <xdr:nvSpPr>
        <xdr:cNvPr id="1" name="Text Box 145"/>
        <xdr:cNvSpPr txBox="1">
          <a:spLocks noChangeArrowheads="1"/>
        </xdr:cNvSpPr>
      </xdr:nvSpPr>
      <xdr:spPr>
        <a:xfrm>
          <a:off x="676275" y="33204150"/>
          <a:ext cx="752475" cy="1714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pauschal</a:t>
          </a:r>
        </a:p>
      </xdr:txBody>
    </xdr:sp>
    <xdr:clientData/>
  </xdr:twoCellAnchor>
  <xdr:twoCellAnchor>
    <xdr:from>
      <xdr:col>4</xdr:col>
      <xdr:colOff>19050</xdr:colOff>
      <xdr:row>232</xdr:row>
      <xdr:rowOff>123825</xdr:rowOff>
    </xdr:from>
    <xdr:to>
      <xdr:col>11</xdr:col>
      <xdr:colOff>85725</xdr:colOff>
      <xdr:row>232</xdr:row>
      <xdr:rowOff>247650</xdr:rowOff>
    </xdr:to>
    <xdr:sp>
      <xdr:nvSpPr>
        <xdr:cNvPr id="2" name="Text Box 146"/>
        <xdr:cNvSpPr txBox="1">
          <a:spLocks noChangeArrowheads="1"/>
        </xdr:cNvSpPr>
      </xdr:nvSpPr>
      <xdr:spPr>
        <a:xfrm>
          <a:off x="647700" y="33575625"/>
          <a:ext cx="1438275" cy="1238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Pflichtbeiträge; pauschal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236</xdr:row>
      <xdr:rowOff>133350</xdr:rowOff>
    </xdr:from>
    <xdr:to>
      <xdr:col>11</xdr:col>
      <xdr:colOff>66675</xdr:colOff>
      <xdr:row>236</xdr:row>
      <xdr:rowOff>295275</xdr:rowOff>
    </xdr:to>
    <xdr:sp>
      <xdr:nvSpPr>
        <xdr:cNvPr id="3" name="Text Box 147"/>
        <xdr:cNvSpPr txBox="1">
          <a:spLocks noChangeArrowheads="1"/>
        </xdr:cNvSpPr>
      </xdr:nvSpPr>
      <xdr:spPr>
        <a:xfrm>
          <a:off x="657225" y="34261425"/>
          <a:ext cx="1409700" cy="161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Pflichtbeiträge; pauschal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;pauschal
</a:t>
          </a:r>
        </a:p>
      </xdr:txBody>
    </xdr:sp>
    <xdr:clientData/>
  </xdr:twoCellAnchor>
  <xdr:twoCellAnchor>
    <xdr:from>
      <xdr:col>29</xdr:col>
      <xdr:colOff>85725</xdr:colOff>
      <xdr:row>209</xdr:row>
      <xdr:rowOff>28575</xdr:rowOff>
    </xdr:from>
    <xdr:to>
      <xdr:col>29</xdr:col>
      <xdr:colOff>161925</xdr:colOff>
      <xdr:row>209</xdr:row>
      <xdr:rowOff>85725</xdr:rowOff>
    </xdr:to>
    <xdr:sp>
      <xdr:nvSpPr>
        <xdr:cNvPr id="4" name="AutoShape 194"/>
        <xdr:cNvSpPr>
          <a:spLocks/>
        </xdr:cNvSpPr>
      </xdr:nvSpPr>
      <xdr:spPr>
        <a:xfrm>
          <a:off x="5248275" y="29937075"/>
          <a:ext cx="76200" cy="57150"/>
        </a:xfrm>
        <a:custGeom>
          <a:pathLst>
            <a:path h="60960" w="68580">
              <a:moveTo>
                <a:pt x="0" y="23285"/>
              </a:moveTo>
              <a:lnTo>
                <a:pt x="26195" y="23285"/>
              </a:lnTo>
              <a:lnTo>
                <a:pt x="34290" y="0"/>
              </a:lnTo>
              <a:lnTo>
                <a:pt x="42385" y="23285"/>
              </a:lnTo>
              <a:lnTo>
                <a:pt x="68580" y="23285"/>
              </a:lnTo>
              <a:lnTo>
                <a:pt x="47387" y="37675"/>
              </a:lnTo>
              <a:lnTo>
                <a:pt x="55482" y="60960"/>
              </a:lnTo>
              <a:lnTo>
                <a:pt x="34290" y="46569"/>
              </a:lnTo>
              <a:lnTo>
                <a:pt x="13098" y="60960"/>
              </a:lnTo>
              <a:lnTo>
                <a:pt x="21193" y="37675"/>
              </a:lnTo>
              <a:lnTo>
                <a:pt x="0" y="23285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216</xdr:row>
      <xdr:rowOff>19050</xdr:rowOff>
    </xdr:from>
    <xdr:to>
      <xdr:col>2</xdr:col>
      <xdr:colOff>38100</xdr:colOff>
      <xdr:row>216</xdr:row>
      <xdr:rowOff>76200</xdr:rowOff>
    </xdr:to>
    <xdr:sp>
      <xdr:nvSpPr>
        <xdr:cNvPr id="5" name="AutoShape 195"/>
        <xdr:cNvSpPr>
          <a:spLocks/>
        </xdr:cNvSpPr>
      </xdr:nvSpPr>
      <xdr:spPr>
        <a:xfrm>
          <a:off x="209550" y="30927675"/>
          <a:ext cx="66675" cy="57150"/>
        </a:xfrm>
        <a:custGeom>
          <a:pathLst>
            <a:path h="60960" w="60960">
              <a:moveTo>
                <a:pt x="0" y="23285"/>
              </a:moveTo>
              <a:lnTo>
                <a:pt x="23285" y="23285"/>
              </a:lnTo>
              <a:lnTo>
                <a:pt x="30480" y="0"/>
              </a:lnTo>
              <a:lnTo>
                <a:pt x="-27861" y="23285"/>
              </a:lnTo>
              <a:lnTo>
                <a:pt x="-4576" y="23285"/>
              </a:lnTo>
              <a:lnTo>
                <a:pt x="-23414" y="-27861"/>
              </a:lnTo>
              <a:lnTo>
                <a:pt x="-16218" y="-4576"/>
              </a:lnTo>
              <a:lnTo>
                <a:pt x="30480" y="-18967"/>
              </a:lnTo>
              <a:lnTo>
                <a:pt x="11642" y="-4576"/>
              </a:lnTo>
              <a:lnTo>
                <a:pt x="18838" y="-27861"/>
              </a:lnTo>
              <a:lnTo>
                <a:pt x="0" y="23285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104775</xdr:colOff>
      <xdr:row>7</xdr:row>
      <xdr:rowOff>228600</xdr:rowOff>
    </xdr:from>
    <xdr:to>
      <xdr:col>38</xdr:col>
      <xdr:colOff>114300</xdr:colOff>
      <xdr:row>11</xdr:row>
      <xdr:rowOff>142875</xdr:rowOff>
    </xdr:to>
    <xdr:pic>
      <xdr:nvPicPr>
        <xdr:cNvPr id="6" name="Bild 2" descr="wi_bank_rgb_800_1z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14825" y="304800"/>
          <a:ext cx="2486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80"/>
  <sheetViews>
    <sheetView tabSelected="1" zoomScale="145" zoomScaleNormal="145" zoomScalePageLayoutView="0" workbookViewId="0" topLeftCell="A1">
      <selection activeCell="A1" sqref="A1"/>
    </sheetView>
  </sheetViews>
  <sheetFormatPr defaultColWidth="11.421875" defaultRowHeight="12"/>
  <cols>
    <col min="1" max="1" width="1.57421875" style="114" customWidth="1"/>
    <col min="2" max="2" width="2.00390625" style="114" customWidth="1"/>
    <col min="3" max="3" width="3.00390625" style="254" customWidth="1"/>
    <col min="4" max="8" width="2.8515625" style="114" customWidth="1"/>
    <col min="9" max="9" width="3.421875" style="114" customWidth="1"/>
    <col min="10" max="12" width="2.8515625" style="114" customWidth="1"/>
    <col min="13" max="13" width="4.7109375" style="114" customWidth="1"/>
    <col min="14" max="14" width="2.8515625" style="114" hidden="1" customWidth="1"/>
    <col min="15" max="17" width="2.8515625" style="114" customWidth="1"/>
    <col min="18" max="18" width="2.28125" style="114" customWidth="1"/>
    <col min="19" max="19" width="3.00390625" style="114" customWidth="1"/>
    <col min="20" max="20" width="2.8515625" style="114" customWidth="1"/>
    <col min="21" max="21" width="2.28125" style="114" customWidth="1"/>
    <col min="22" max="22" width="2.8515625" style="114" customWidth="1"/>
    <col min="23" max="23" width="0.85546875" style="114" customWidth="1"/>
    <col min="24" max="31" width="2.8515625" style="114" customWidth="1"/>
    <col min="32" max="32" width="10.00390625" style="114" hidden="1" customWidth="1"/>
    <col min="33" max="38" width="2.8515625" style="114" customWidth="1"/>
    <col min="39" max="39" width="1.7109375" style="114" customWidth="1"/>
    <col min="40" max="40" width="2.140625" style="114" customWidth="1"/>
    <col min="41" max="41" width="1.57421875" style="0" customWidth="1"/>
    <col min="42" max="42" width="17.421875" style="0" hidden="1" customWidth="1"/>
    <col min="43" max="43" width="14.28125" style="0" bestFit="1" customWidth="1"/>
  </cols>
  <sheetData>
    <row r="1" spans="1:40" ht="6" customHeight="1">
      <c r="A1" s="4"/>
      <c r="B1" s="4"/>
      <c r="C1" s="17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</row>
    <row r="2" spans="1:40" ht="11.25" customHeight="1" hidden="1">
      <c r="A2" s="387"/>
      <c r="B2" s="315"/>
      <c r="C2" s="316" t="s">
        <v>105</v>
      </c>
      <c r="D2" s="7"/>
      <c r="E2" s="7"/>
      <c r="F2" s="7"/>
      <c r="G2" s="7"/>
      <c r="H2" s="7" t="b">
        <v>0</v>
      </c>
      <c r="I2" s="7" t="b">
        <v>0</v>
      </c>
      <c r="J2" s="7"/>
      <c r="K2" s="7"/>
      <c r="L2" s="7"/>
      <c r="M2" s="317" t="s">
        <v>89</v>
      </c>
      <c r="N2" s="31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318" t="s">
        <v>121</v>
      </c>
      <c r="AB2" s="7"/>
      <c r="AC2" s="7"/>
      <c r="AD2" s="7"/>
      <c r="AE2" s="7"/>
      <c r="AF2" s="7"/>
      <c r="AG2" s="7"/>
      <c r="AH2" s="83"/>
      <c r="AI2" s="7"/>
      <c r="AJ2" s="82" t="s">
        <v>125</v>
      </c>
      <c r="AK2" s="7"/>
      <c r="AL2" s="7"/>
      <c r="AM2" s="7"/>
      <c r="AN2" s="7"/>
    </row>
    <row r="3" spans="1:40" ht="12" hidden="1">
      <c r="A3" s="387"/>
      <c r="B3" s="315"/>
      <c r="C3" s="316" t="s">
        <v>106</v>
      </c>
      <c r="D3" s="7"/>
      <c r="E3" s="7"/>
      <c r="F3" s="7"/>
      <c r="G3" s="7"/>
      <c r="H3" s="7" t="b">
        <v>0</v>
      </c>
      <c r="I3" s="7" t="b">
        <v>0</v>
      </c>
      <c r="J3" s="7"/>
      <c r="K3" s="7"/>
      <c r="L3" s="7"/>
      <c r="M3" s="317" t="s">
        <v>90</v>
      </c>
      <c r="N3" s="31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318" t="s">
        <v>122</v>
      </c>
      <c r="AB3" s="7"/>
      <c r="AC3" s="7"/>
      <c r="AD3" s="7"/>
      <c r="AE3" s="7"/>
      <c r="AF3" s="7"/>
      <c r="AG3" s="7"/>
      <c r="AH3" s="83"/>
      <c r="AI3" s="7"/>
      <c r="AJ3" s="82" t="s">
        <v>123</v>
      </c>
      <c r="AK3" s="7"/>
      <c r="AL3" s="7"/>
      <c r="AM3" s="7"/>
      <c r="AN3" s="7"/>
    </row>
    <row r="4" spans="1:40" ht="11.25" customHeight="1" hidden="1">
      <c r="A4" s="387"/>
      <c r="B4" s="315"/>
      <c r="C4" s="316" t="s">
        <v>107</v>
      </c>
      <c r="D4" s="7"/>
      <c r="E4" s="7"/>
      <c r="F4" s="7"/>
      <c r="G4" s="7"/>
      <c r="H4" s="7" t="b">
        <v>0</v>
      </c>
      <c r="I4" s="7" t="b">
        <v>0</v>
      </c>
      <c r="J4" s="7"/>
      <c r="K4" s="7"/>
      <c r="L4" s="7"/>
      <c r="M4" s="317" t="s">
        <v>91</v>
      </c>
      <c r="N4" s="31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319" t="s">
        <v>264</v>
      </c>
      <c r="AB4" s="7"/>
      <c r="AC4" s="7"/>
      <c r="AD4" s="7"/>
      <c r="AE4" s="7"/>
      <c r="AF4" s="7"/>
      <c r="AG4" s="7"/>
      <c r="AH4" s="7"/>
      <c r="AI4" s="7"/>
      <c r="AJ4" s="82" t="s">
        <v>124</v>
      </c>
      <c r="AK4" s="7"/>
      <c r="AL4" s="7"/>
      <c r="AM4" s="7"/>
      <c r="AN4" s="7"/>
    </row>
    <row r="5" spans="1:40" ht="12" hidden="1">
      <c r="A5" s="387"/>
      <c r="B5" s="315"/>
      <c r="C5" s="316" t="s">
        <v>108</v>
      </c>
      <c r="D5" s="7"/>
      <c r="E5" s="7"/>
      <c r="F5" s="7"/>
      <c r="G5" s="7"/>
      <c r="H5" s="7" t="b">
        <v>0</v>
      </c>
      <c r="I5" s="7"/>
      <c r="J5" s="7"/>
      <c r="K5" s="7"/>
      <c r="L5" s="7"/>
      <c r="M5" s="320"/>
      <c r="N5" s="32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321" t="s">
        <v>35</v>
      </c>
      <c r="AB5" s="7"/>
      <c r="AC5" s="7"/>
      <c r="AD5" s="7"/>
      <c r="AE5" s="7"/>
      <c r="AF5" s="7"/>
      <c r="AG5" s="7"/>
      <c r="AH5" s="83"/>
      <c r="AI5" s="7"/>
      <c r="AJ5" s="82"/>
      <c r="AK5" s="7"/>
      <c r="AL5" s="7"/>
      <c r="AM5" s="7"/>
      <c r="AN5" s="7"/>
    </row>
    <row r="6" spans="1:40" ht="12" hidden="1">
      <c r="A6" s="387"/>
      <c r="B6" s="315"/>
      <c r="C6" s="316"/>
      <c r="D6" s="7"/>
      <c r="E6" s="7"/>
      <c r="F6" s="7"/>
      <c r="G6" s="7"/>
      <c r="H6" s="7" t="b">
        <v>0</v>
      </c>
      <c r="I6" s="7"/>
      <c r="J6" s="7"/>
      <c r="K6" s="7"/>
      <c r="L6" s="7"/>
      <c r="M6" s="320">
        <v>3</v>
      </c>
      <c r="N6" s="320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320"/>
      <c r="AB6" s="7"/>
      <c r="AC6" s="7"/>
      <c r="AD6" s="7"/>
      <c r="AE6" s="7"/>
      <c r="AF6" s="7"/>
      <c r="AG6" s="7"/>
      <c r="AH6" s="7"/>
      <c r="AI6" s="7"/>
      <c r="AJ6" s="82"/>
      <c r="AK6" s="7"/>
      <c r="AL6" s="7"/>
      <c r="AM6" s="7"/>
      <c r="AN6" s="7"/>
    </row>
    <row r="7" spans="1:40" ht="12" hidden="1">
      <c r="A7" s="387"/>
      <c r="B7" s="315"/>
      <c r="C7" s="316">
        <v>3</v>
      </c>
      <c r="D7" s="7"/>
      <c r="E7" s="7"/>
      <c r="F7" s="7"/>
      <c r="G7" s="7"/>
      <c r="H7" s="7" t="b">
        <v>0</v>
      </c>
      <c r="I7" s="7"/>
      <c r="J7" s="7"/>
      <c r="K7" s="7"/>
      <c r="L7" s="7"/>
      <c r="M7" s="7"/>
      <c r="N7" s="7"/>
      <c r="O7" s="7"/>
      <c r="P7" s="7"/>
      <c r="Q7" s="7" t="s">
        <v>329</v>
      </c>
      <c r="R7" s="7"/>
      <c r="S7" s="7"/>
      <c r="T7" s="7"/>
      <c r="U7" s="7"/>
      <c r="V7" s="7"/>
      <c r="W7" s="7"/>
      <c r="X7" s="7"/>
      <c r="Y7" s="7"/>
      <c r="Z7" s="7"/>
      <c r="AA7" s="320">
        <v>4</v>
      </c>
      <c r="AB7" s="7"/>
      <c r="AC7" s="7"/>
      <c r="AD7" s="7"/>
      <c r="AE7" s="7"/>
      <c r="AF7" s="7"/>
      <c r="AG7" s="7"/>
      <c r="AH7" s="7"/>
      <c r="AI7" s="7"/>
      <c r="AJ7" s="82">
        <v>4</v>
      </c>
      <c r="AK7" s="7"/>
      <c r="AL7" s="7"/>
      <c r="AM7" s="7"/>
      <c r="AN7" s="7"/>
    </row>
    <row r="8" spans="1:40" ht="21" customHeight="1">
      <c r="A8" s="4"/>
      <c r="B8" s="115"/>
      <c r="C8" s="2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</row>
    <row r="9" spans="1:40" ht="19.5" customHeight="1">
      <c r="A9" s="2"/>
      <c r="B9" s="12" t="s">
        <v>358</v>
      </c>
      <c r="D9" s="333" t="s">
        <v>363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8"/>
      <c r="Q9" s="68"/>
      <c r="R9" s="8"/>
      <c r="S9" s="2"/>
      <c r="T9" s="2"/>
      <c r="U9" s="2"/>
      <c r="V9" s="2"/>
      <c r="W9" s="2"/>
      <c r="X9" s="68"/>
      <c r="Y9" s="2"/>
      <c r="Z9" s="68"/>
      <c r="AA9" s="68"/>
      <c r="AB9" s="68"/>
      <c r="AC9" s="68"/>
      <c r="AE9" s="4"/>
      <c r="AF9" s="4"/>
      <c r="AG9" s="68"/>
      <c r="AH9" s="68"/>
      <c r="AI9" s="68"/>
      <c r="AJ9" s="68"/>
      <c r="AK9" s="68"/>
      <c r="AL9" s="68"/>
      <c r="AM9" s="68"/>
      <c r="AN9" s="3"/>
    </row>
    <row r="10" spans="1:40" ht="19.5" customHeight="1">
      <c r="A10" s="2"/>
      <c r="B10" s="118"/>
      <c r="C10" s="314"/>
      <c r="D10" s="333" t="s">
        <v>364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2"/>
      <c r="Q10" s="2"/>
      <c r="R10" s="2"/>
      <c r="S10" s="2"/>
      <c r="T10" s="2"/>
      <c r="U10" s="2"/>
      <c r="V10" s="2"/>
      <c r="W10" s="2"/>
      <c r="X10" s="68"/>
      <c r="Y10" s="111"/>
      <c r="Z10" s="68"/>
      <c r="AA10" s="68"/>
      <c r="AB10" s="68"/>
      <c r="AC10" s="68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3"/>
    </row>
    <row r="11" spans="1:40" ht="33" customHeight="1">
      <c r="A11" s="2"/>
      <c r="B11" s="118"/>
      <c r="C11" s="314"/>
      <c r="D11" s="477" t="s">
        <v>410</v>
      </c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2"/>
      <c r="S11" s="2"/>
      <c r="T11" s="2"/>
      <c r="U11" s="2"/>
      <c r="V11" s="2"/>
      <c r="W11" s="2"/>
      <c r="X11" s="2"/>
      <c r="Y11" s="2"/>
      <c r="Z11" s="68"/>
      <c r="AA11" s="68"/>
      <c r="AB11" s="68"/>
      <c r="AC11" s="68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3"/>
    </row>
    <row r="12" spans="1:40" ht="14.25" customHeight="1">
      <c r="A12" s="2"/>
      <c r="B12" s="118"/>
      <c r="C12" s="314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2"/>
      <c r="S12" s="2"/>
      <c r="T12" s="2"/>
      <c r="U12" s="2"/>
      <c r="V12" s="2"/>
      <c r="W12" s="2"/>
      <c r="X12" s="2"/>
      <c r="Y12" s="2"/>
      <c r="Z12" s="68"/>
      <c r="AA12" s="68"/>
      <c r="AB12" s="68"/>
      <c r="AC12" s="68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3"/>
    </row>
    <row r="13" spans="1:42" ht="12" customHeight="1">
      <c r="A13" s="2"/>
      <c r="B13" s="118"/>
      <c r="C13" s="314"/>
      <c r="D13" s="484" t="s">
        <v>341</v>
      </c>
      <c r="E13" s="484"/>
      <c r="F13" s="484"/>
      <c r="G13" s="484"/>
      <c r="H13" s="484"/>
      <c r="I13" s="486"/>
      <c r="J13" s="487"/>
      <c r="K13" s="487"/>
      <c r="L13" s="487"/>
      <c r="M13" s="487"/>
      <c r="N13" s="487"/>
      <c r="O13" s="487"/>
      <c r="P13" s="487"/>
      <c r="Q13" s="488"/>
      <c r="R13" s="8"/>
      <c r="S13" s="8"/>
      <c r="T13" s="8"/>
      <c r="U13" s="8"/>
      <c r="V13" s="814" t="s">
        <v>365</v>
      </c>
      <c r="W13" s="814"/>
      <c r="X13" s="814"/>
      <c r="Y13" s="814"/>
      <c r="Z13" s="814"/>
      <c r="AA13" s="814"/>
      <c r="AB13" s="815"/>
      <c r="AC13" s="815"/>
      <c r="AD13" s="815"/>
      <c r="AE13" s="815"/>
      <c r="AF13" s="815"/>
      <c r="AG13" s="815"/>
      <c r="AH13" s="815"/>
      <c r="AI13" s="815"/>
      <c r="AJ13" s="815"/>
      <c r="AK13" s="68"/>
      <c r="AL13" s="68"/>
      <c r="AM13" s="68"/>
      <c r="AN13" s="3"/>
      <c r="AP13" s="8"/>
    </row>
    <row r="14" spans="1:42" ht="9" customHeight="1">
      <c r="A14" s="2"/>
      <c r="B14" s="1"/>
      <c r="C14" s="192"/>
      <c r="D14" s="484"/>
      <c r="E14" s="484"/>
      <c r="F14" s="484"/>
      <c r="G14" s="484"/>
      <c r="H14" s="484"/>
      <c r="I14" s="489"/>
      <c r="J14" s="490"/>
      <c r="K14" s="490"/>
      <c r="L14" s="490"/>
      <c r="M14" s="490"/>
      <c r="N14" s="490"/>
      <c r="O14" s="490"/>
      <c r="P14" s="490"/>
      <c r="Q14" s="491"/>
      <c r="R14" s="8"/>
      <c r="S14" s="8"/>
      <c r="T14" s="8"/>
      <c r="U14" s="8"/>
      <c r="V14" s="814"/>
      <c r="W14" s="814"/>
      <c r="X14" s="814"/>
      <c r="Y14" s="814"/>
      <c r="Z14" s="814"/>
      <c r="AA14" s="814"/>
      <c r="AB14" s="815"/>
      <c r="AC14" s="815"/>
      <c r="AD14" s="815"/>
      <c r="AE14" s="815"/>
      <c r="AF14" s="815"/>
      <c r="AG14" s="815"/>
      <c r="AH14" s="815"/>
      <c r="AI14" s="815"/>
      <c r="AJ14" s="815"/>
      <c r="AK14" s="68"/>
      <c r="AL14" s="68"/>
      <c r="AM14" s="68"/>
      <c r="AN14" s="3"/>
      <c r="AP14" s="8"/>
    </row>
    <row r="15" spans="1:40" ht="6.75" customHeight="1">
      <c r="A15" s="2"/>
      <c r="B15" s="118"/>
      <c r="C15" s="31"/>
      <c r="D15" s="4"/>
      <c r="E15" s="4"/>
      <c r="F15" s="4"/>
      <c r="G15" s="4"/>
      <c r="H15" s="4"/>
      <c r="I15" s="4"/>
      <c r="J15" s="4"/>
      <c r="K15" s="4"/>
      <c r="L15" s="2"/>
      <c r="M15" s="68"/>
      <c r="N15" s="8"/>
      <c r="O15" s="2"/>
      <c r="P15" s="2"/>
      <c r="Q15" s="166"/>
      <c r="R15" s="8"/>
      <c r="S15" s="2"/>
      <c r="T15" s="2"/>
      <c r="U15" s="2"/>
      <c r="V15" s="814"/>
      <c r="W15" s="814"/>
      <c r="X15" s="814"/>
      <c r="Y15" s="814"/>
      <c r="Z15" s="814"/>
      <c r="AA15" s="814"/>
      <c r="AB15" s="815"/>
      <c r="AC15" s="815"/>
      <c r="AD15" s="815"/>
      <c r="AE15" s="815"/>
      <c r="AF15" s="815"/>
      <c r="AG15" s="815"/>
      <c r="AH15" s="815"/>
      <c r="AI15" s="815"/>
      <c r="AJ15" s="815"/>
      <c r="AK15" s="68"/>
      <c r="AL15" s="68"/>
      <c r="AM15" s="68"/>
      <c r="AN15" s="3"/>
    </row>
    <row r="16" spans="1:40" ht="12.75" customHeight="1">
      <c r="A16" s="2"/>
      <c r="B16" s="118"/>
      <c r="C16" s="361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3"/>
      <c r="S16" s="363"/>
      <c r="T16" s="2"/>
      <c r="U16" s="2"/>
      <c r="V16" s="814"/>
      <c r="W16" s="814"/>
      <c r="X16" s="814"/>
      <c r="Y16" s="814"/>
      <c r="Z16" s="814"/>
      <c r="AA16" s="814"/>
      <c r="AB16" s="815"/>
      <c r="AC16" s="815"/>
      <c r="AD16" s="815"/>
      <c r="AE16" s="815"/>
      <c r="AF16" s="815"/>
      <c r="AG16" s="815"/>
      <c r="AH16" s="815"/>
      <c r="AI16" s="815"/>
      <c r="AJ16" s="815"/>
      <c r="AK16" s="68"/>
      <c r="AL16" s="68"/>
      <c r="AM16" s="68"/>
      <c r="AN16" s="3"/>
    </row>
    <row r="17" spans="1:40" ht="3.75" customHeight="1">
      <c r="A17" s="2"/>
      <c r="B17" s="1"/>
      <c r="C17" s="364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2"/>
      <c r="U17" s="2"/>
      <c r="V17" s="2"/>
      <c r="W17" s="2"/>
      <c r="X17" s="2"/>
      <c r="Y17" s="2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3"/>
    </row>
    <row r="18" spans="1:40" ht="19.5" customHeight="1">
      <c r="A18" s="2"/>
      <c r="B18" s="1"/>
      <c r="C18" s="219"/>
      <c r="D18" s="199" t="s">
        <v>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3"/>
    </row>
    <row r="19" spans="1:40" ht="3.75" customHeight="1">
      <c r="A19" s="2"/>
      <c r="B19" s="1"/>
      <c r="C19" s="22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13"/>
    </row>
    <row r="20" spans="1:40" ht="3.75" customHeight="1">
      <c r="A20" s="2"/>
      <c r="B20" s="1"/>
      <c r="C20" s="22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13"/>
    </row>
    <row r="21" spans="1:40" ht="12.75" customHeight="1">
      <c r="A21" s="2"/>
      <c r="B21" s="12"/>
      <c r="C21" s="189" t="s">
        <v>9</v>
      </c>
      <c r="D21" s="96" t="s">
        <v>87</v>
      </c>
      <c r="E21" s="8"/>
      <c r="F21" s="8"/>
      <c r="G21" s="8"/>
      <c r="H21" s="8"/>
      <c r="I21" s="8"/>
      <c r="J21" s="33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6" t="s">
        <v>193</v>
      </c>
      <c r="W21" s="96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21"/>
    </row>
    <row r="22" spans="1:40" ht="6" customHeight="1">
      <c r="A22" s="2"/>
      <c r="B22" s="12"/>
      <c r="C22" s="19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33"/>
      <c r="AN22" s="32"/>
    </row>
    <row r="23" spans="1:40" ht="18" customHeight="1">
      <c r="A23" s="2"/>
      <c r="B23" s="12"/>
      <c r="C23" s="19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0"/>
      <c r="T23" s="760"/>
      <c r="U23" s="8"/>
      <c r="V23" s="760"/>
      <c r="W23" s="760"/>
      <c r="X23" s="760"/>
      <c r="Y23" s="760"/>
      <c r="Z23" s="760"/>
      <c r="AA23" s="760"/>
      <c r="AB23" s="760"/>
      <c r="AC23" s="760"/>
      <c r="AD23" s="760"/>
      <c r="AE23" s="760"/>
      <c r="AF23" s="760"/>
      <c r="AG23" s="760"/>
      <c r="AH23" s="760"/>
      <c r="AI23" s="760"/>
      <c r="AJ23" s="760"/>
      <c r="AK23" s="760"/>
      <c r="AL23" s="760"/>
      <c r="AM23" s="760"/>
      <c r="AN23" s="32"/>
    </row>
    <row r="24" spans="1:40" ht="12" customHeight="1">
      <c r="A24" s="2"/>
      <c r="B24" s="12"/>
      <c r="C24" s="217"/>
      <c r="D24" s="69" t="s">
        <v>100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69" t="s">
        <v>102</v>
      </c>
      <c r="W24" s="69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2"/>
    </row>
    <row r="25" spans="1:40" ht="4.5" customHeight="1">
      <c r="A25" s="2"/>
      <c r="B25" s="12"/>
      <c r="C25" s="217"/>
      <c r="D25" s="69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69"/>
      <c r="W25" s="69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2"/>
    </row>
    <row r="26" spans="1:40" ht="18" customHeight="1">
      <c r="A26" s="2"/>
      <c r="B26" s="12"/>
      <c r="C26" s="217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274"/>
      <c r="O26" s="33"/>
      <c r="P26" s="511"/>
      <c r="Q26" s="511"/>
      <c r="R26" s="511"/>
      <c r="S26" s="511"/>
      <c r="T26" s="511"/>
      <c r="U26" s="33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33"/>
      <c r="AI26" s="511"/>
      <c r="AJ26" s="511"/>
      <c r="AK26" s="511"/>
      <c r="AL26" s="511"/>
      <c r="AM26" s="511"/>
      <c r="AN26" s="32"/>
    </row>
    <row r="27" spans="1:40" ht="10.5" customHeight="1">
      <c r="A27" s="2"/>
      <c r="B27" s="12"/>
      <c r="C27" s="217"/>
      <c r="D27" s="36" t="s">
        <v>287</v>
      </c>
      <c r="E27" s="36"/>
      <c r="F27" s="36"/>
      <c r="G27" s="36"/>
      <c r="H27" s="36"/>
      <c r="I27" s="36"/>
      <c r="J27" s="36"/>
      <c r="K27" s="122"/>
      <c r="L27" s="36"/>
      <c r="M27" s="122"/>
      <c r="N27" s="122"/>
      <c r="O27" s="122"/>
      <c r="P27" s="36" t="s">
        <v>103</v>
      </c>
      <c r="Q27" s="36"/>
      <c r="R27" s="36"/>
      <c r="S27" s="36"/>
      <c r="T27" s="36"/>
      <c r="U27" s="36"/>
      <c r="V27" s="36" t="s">
        <v>287</v>
      </c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 t="s">
        <v>103</v>
      </c>
      <c r="AJ27" s="36"/>
      <c r="AK27" s="36"/>
      <c r="AL27" s="36"/>
      <c r="AM27" s="36"/>
      <c r="AN27" s="32"/>
    </row>
    <row r="28" spans="1:40" ht="4.5" customHeight="1">
      <c r="A28" s="2"/>
      <c r="B28" s="12"/>
      <c r="C28" s="217"/>
      <c r="D28" s="36"/>
      <c r="E28" s="36"/>
      <c r="F28" s="36"/>
      <c r="G28" s="36"/>
      <c r="H28" s="36"/>
      <c r="I28" s="36"/>
      <c r="J28" s="36"/>
      <c r="K28" s="122"/>
      <c r="L28" s="36"/>
      <c r="M28" s="122"/>
      <c r="N28" s="122"/>
      <c r="O28" s="122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2"/>
    </row>
    <row r="29" spans="1:40" ht="18" customHeight="1">
      <c r="A29" s="2"/>
      <c r="B29" s="12"/>
      <c r="C29" s="217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274"/>
      <c r="O29" s="4"/>
      <c r="P29" s="36" t="s">
        <v>112</v>
      </c>
      <c r="Q29" s="172"/>
      <c r="R29" s="172"/>
      <c r="S29" s="172"/>
      <c r="T29" s="172"/>
      <c r="U29" s="9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I29" s="36" t="s">
        <v>112</v>
      </c>
      <c r="AJ29"/>
      <c r="AK29" s="172"/>
      <c r="AL29" s="172"/>
      <c r="AM29" s="172"/>
      <c r="AN29" s="32"/>
    </row>
    <row r="30" spans="1:40" ht="10.5" customHeight="1">
      <c r="A30" s="2"/>
      <c r="B30" s="12"/>
      <c r="C30" s="217"/>
      <c r="D30" s="69" t="s">
        <v>133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4"/>
      <c r="P30" s="69"/>
      <c r="Q30" s="69"/>
      <c r="R30" s="69"/>
      <c r="S30" s="69"/>
      <c r="T30" s="69"/>
      <c r="U30" s="69"/>
      <c r="V30" s="69" t="s">
        <v>133</v>
      </c>
      <c r="W30" s="69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2"/>
    </row>
    <row r="31" spans="1:40" ht="4.5" customHeight="1">
      <c r="A31" s="2"/>
      <c r="B31" s="12"/>
      <c r="C31" s="217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4"/>
      <c r="P31" s="69"/>
      <c r="Q31" s="69"/>
      <c r="R31" s="69"/>
      <c r="S31" s="69"/>
      <c r="T31" s="69"/>
      <c r="U31" s="69"/>
      <c r="V31" s="69"/>
      <c r="W31" s="69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2"/>
    </row>
    <row r="32" spans="1:40" ht="18" customHeight="1">
      <c r="A32" s="2"/>
      <c r="B32" s="12"/>
      <c r="C32" s="217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16"/>
      <c r="V32" s="511"/>
      <c r="W32" s="511"/>
      <c r="X32" s="511"/>
      <c r="Y32" s="511"/>
      <c r="Z32" s="511"/>
      <c r="AA32" s="511"/>
      <c r="AB32" s="511"/>
      <c r="AC32" s="511"/>
      <c r="AD32" s="511"/>
      <c r="AE32" s="511"/>
      <c r="AF32" s="511"/>
      <c r="AG32" s="511"/>
      <c r="AH32" s="511"/>
      <c r="AI32" s="511"/>
      <c r="AJ32" s="511"/>
      <c r="AK32" s="511"/>
      <c r="AL32" s="511"/>
      <c r="AM32" s="511"/>
      <c r="AN32" s="32"/>
    </row>
    <row r="33" spans="1:40" ht="10.5" customHeight="1">
      <c r="A33" s="2"/>
      <c r="B33" s="12"/>
      <c r="C33" s="217"/>
      <c r="D33" s="69" t="s">
        <v>297</v>
      </c>
      <c r="E33" s="69"/>
      <c r="F33" s="69"/>
      <c r="G33" s="69"/>
      <c r="H33" s="69" t="s">
        <v>266</v>
      </c>
      <c r="I33" s="69"/>
      <c r="J33" s="4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 t="s">
        <v>10</v>
      </c>
      <c r="W33" s="69"/>
      <c r="X33" s="36"/>
      <c r="Y33" s="36"/>
      <c r="Z33" s="36"/>
      <c r="AA33" s="36"/>
      <c r="AB33" s="4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2"/>
    </row>
    <row r="34" spans="1:40" ht="4.5" customHeight="1">
      <c r="A34" s="2"/>
      <c r="B34" s="12"/>
      <c r="C34" s="217"/>
      <c r="D34" s="69"/>
      <c r="E34" s="69"/>
      <c r="F34" s="69"/>
      <c r="G34" s="69"/>
      <c r="H34" s="69"/>
      <c r="I34" s="69"/>
      <c r="J34" s="4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36"/>
      <c r="Y34" s="36"/>
      <c r="Z34" s="36"/>
      <c r="AA34" s="36"/>
      <c r="AB34" s="4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2"/>
    </row>
    <row r="35" spans="1:40" ht="18" customHeight="1">
      <c r="A35" s="2"/>
      <c r="B35" s="12"/>
      <c r="C35" s="217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16"/>
      <c r="V35" s="511"/>
      <c r="W35" s="511"/>
      <c r="X35" s="511"/>
      <c r="Y35" s="511"/>
      <c r="Z35" s="511"/>
      <c r="AA35" s="511"/>
      <c r="AB35" s="511"/>
      <c r="AC35" s="511"/>
      <c r="AD35" s="511"/>
      <c r="AE35" s="511"/>
      <c r="AF35" s="511"/>
      <c r="AG35" s="511"/>
      <c r="AH35" s="511"/>
      <c r="AI35" s="511"/>
      <c r="AJ35" s="511"/>
      <c r="AK35" s="511"/>
      <c r="AL35" s="511"/>
      <c r="AM35" s="511"/>
      <c r="AN35" s="32"/>
    </row>
    <row r="36" spans="1:40" ht="9" customHeight="1">
      <c r="A36" s="2"/>
      <c r="B36" s="12"/>
      <c r="C36" s="217"/>
      <c r="D36" s="69" t="s">
        <v>113</v>
      </c>
      <c r="E36" s="69"/>
      <c r="F36" s="69"/>
      <c r="G36" s="69"/>
      <c r="H36" s="69"/>
      <c r="I36" s="69"/>
      <c r="J36" s="69"/>
      <c r="K36" s="69" t="s">
        <v>114</v>
      </c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 t="s">
        <v>111</v>
      </c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36"/>
      <c r="AN36" s="32"/>
    </row>
    <row r="37" spans="1:40" ht="4.5" customHeight="1">
      <c r="A37" s="2"/>
      <c r="B37" s="12"/>
      <c r="C37" s="217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36"/>
      <c r="AN37" s="32"/>
    </row>
    <row r="38" spans="1:40" ht="18" customHeight="1">
      <c r="A38" s="2"/>
      <c r="B38" s="12"/>
      <c r="C38" s="190"/>
      <c r="D38" s="139" t="s">
        <v>104</v>
      </c>
      <c r="E38" s="36"/>
      <c r="F38" s="36"/>
      <c r="G38" s="36"/>
      <c r="H38" s="511"/>
      <c r="I38" s="511"/>
      <c r="J38" s="511"/>
      <c r="K38" s="511"/>
      <c r="L38" s="511"/>
      <c r="M38" s="511"/>
      <c r="N38" s="274"/>
      <c r="P38" s="139" t="s">
        <v>109</v>
      </c>
      <c r="U38" s="33"/>
      <c r="X38" s="515"/>
      <c r="Y38" s="515"/>
      <c r="Z38" s="515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32"/>
    </row>
    <row r="39" spans="1:40" ht="9" customHeight="1">
      <c r="A39" s="2"/>
      <c r="B39" s="12"/>
      <c r="C39" s="190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2"/>
    </row>
    <row r="40" spans="1:40" ht="3" customHeight="1" hidden="1">
      <c r="A40" s="2"/>
      <c r="B40" s="12"/>
      <c r="C40" s="190"/>
      <c r="D40" s="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4"/>
      <c r="W40" s="4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33"/>
      <c r="AN40" s="32"/>
    </row>
    <row r="41" spans="1:40" ht="21.75" customHeight="1">
      <c r="A41" s="2"/>
      <c r="B41" s="12"/>
      <c r="C41" s="190"/>
      <c r="D41" s="516" t="s">
        <v>258</v>
      </c>
      <c r="E41" s="516"/>
      <c r="F41" s="516"/>
      <c r="G41" s="516"/>
      <c r="H41" s="516"/>
      <c r="I41" s="516"/>
      <c r="J41" s="292"/>
      <c r="K41" s="4"/>
      <c r="L41" s="516" t="s">
        <v>256</v>
      </c>
      <c r="M41" s="516"/>
      <c r="N41" s="516"/>
      <c r="O41" s="516"/>
      <c r="P41" s="516"/>
      <c r="Q41" s="516"/>
      <c r="R41" s="516"/>
      <c r="S41" s="292"/>
      <c r="T41" s="4"/>
      <c r="U41" s="513" t="s">
        <v>110</v>
      </c>
      <c r="V41" s="513"/>
      <c r="W41" s="123"/>
      <c r="X41" s="514"/>
      <c r="Y41" s="514"/>
      <c r="Z41" s="514"/>
      <c r="AA41" s="516" t="s">
        <v>288</v>
      </c>
      <c r="AB41" s="516"/>
      <c r="AC41" s="516"/>
      <c r="AD41" s="516"/>
      <c r="AE41" s="516"/>
      <c r="AF41" s="516"/>
      <c r="AG41" s="516"/>
      <c r="AH41" s="292"/>
      <c r="AI41" s="33" t="s">
        <v>254</v>
      </c>
      <c r="AJ41" s="33"/>
      <c r="AK41" s="514"/>
      <c r="AL41" s="514"/>
      <c r="AM41" s="4" t="s">
        <v>132</v>
      </c>
      <c r="AN41" s="32"/>
    </row>
    <row r="42" spans="1:40" ht="9" customHeight="1">
      <c r="A42" s="2"/>
      <c r="B42" s="12"/>
      <c r="C42" s="190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32"/>
    </row>
    <row r="43" spans="1:40" ht="15.75" customHeight="1">
      <c r="A43" s="2"/>
      <c r="B43" s="29"/>
      <c r="C43" s="293" t="s">
        <v>13</v>
      </c>
      <c r="D43" s="96" t="s">
        <v>14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2"/>
    </row>
    <row r="44" spans="1:40" ht="18" customHeight="1">
      <c r="A44" s="2"/>
      <c r="B44" s="29"/>
      <c r="C44" s="190"/>
      <c r="D44" s="511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94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  <c r="AN44" s="32"/>
    </row>
    <row r="45" spans="1:40" ht="9.75" customHeight="1">
      <c r="A45" s="2"/>
      <c r="B45" s="29"/>
      <c r="C45" s="190"/>
      <c r="D45" s="8" t="s">
        <v>15</v>
      </c>
      <c r="E45" s="8"/>
      <c r="F45" s="8" t="s">
        <v>12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 t="s">
        <v>134</v>
      </c>
      <c r="W45" s="8"/>
      <c r="X45" s="8"/>
      <c r="Y45" s="8"/>
      <c r="Z45" s="8"/>
      <c r="AA45" s="4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32"/>
    </row>
    <row r="46" spans="1:40" ht="3.75" customHeight="1">
      <c r="A46" s="2"/>
      <c r="B46" s="29"/>
      <c r="C46" s="217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2"/>
    </row>
    <row r="47" spans="1:40" ht="8.25" customHeight="1">
      <c r="A47" s="2"/>
      <c r="B47" s="29"/>
      <c r="C47" s="21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32"/>
    </row>
    <row r="48" spans="1:40" ht="15.75" customHeight="1">
      <c r="A48" s="2"/>
      <c r="B48" s="12"/>
      <c r="C48" s="293" t="s">
        <v>16</v>
      </c>
      <c r="D48" s="63" t="s">
        <v>23</v>
      </c>
      <c r="E48" s="63"/>
      <c r="F48" s="63"/>
      <c r="G48" s="33"/>
      <c r="H48" s="33"/>
      <c r="I48" s="33"/>
      <c r="J48" s="33"/>
      <c r="K48" s="33"/>
      <c r="L48" s="4"/>
      <c r="M48" s="4"/>
      <c r="N48" s="4"/>
      <c r="O48" s="4"/>
      <c r="P48" s="23"/>
      <c r="Q48" s="4"/>
      <c r="R48" s="4"/>
      <c r="S48" s="4"/>
      <c r="T48" s="4"/>
      <c r="U48" s="4"/>
      <c r="V48" s="63" t="s">
        <v>24</v>
      </c>
      <c r="W48" s="63"/>
      <c r="X48" s="4"/>
      <c r="Y48" s="4"/>
      <c r="Z48" s="21"/>
      <c r="AA48" s="21"/>
      <c r="AB48" s="21"/>
      <c r="AC48" s="21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13"/>
    </row>
    <row r="49" spans="1:40" ht="9.75" customHeight="1">
      <c r="A49" s="2"/>
      <c r="B49" s="12"/>
      <c r="C49" s="217"/>
      <c r="D49" s="33"/>
      <c r="E49" s="33"/>
      <c r="F49" s="33"/>
      <c r="G49" s="33"/>
      <c r="H49" s="33"/>
      <c r="I49" s="33"/>
      <c r="J49" s="33"/>
      <c r="K49" s="33"/>
      <c r="L49" s="21"/>
      <c r="M49" s="21"/>
      <c r="N49" s="21"/>
      <c r="O49" s="21"/>
      <c r="P49" s="21"/>
      <c r="Q49" s="4"/>
      <c r="R49" s="4"/>
      <c r="S49" s="4"/>
      <c r="T49" s="4"/>
      <c r="U49" s="4"/>
      <c r="V49" s="4"/>
      <c r="W49" s="4"/>
      <c r="X49" s="4"/>
      <c r="Y49" s="4"/>
      <c r="Z49" s="21"/>
      <c r="AA49" s="21"/>
      <c r="AB49" s="21"/>
      <c r="AC49" s="21"/>
      <c r="AD49" s="22"/>
      <c r="AE49" s="4"/>
      <c r="AF49" s="4"/>
      <c r="AG49" s="4"/>
      <c r="AH49" s="4"/>
      <c r="AI49" s="4"/>
      <c r="AJ49" s="4"/>
      <c r="AK49" s="4"/>
      <c r="AL49" s="4"/>
      <c r="AM49" s="4"/>
      <c r="AN49" s="13"/>
    </row>
    <row r="50" spans="1:40" ht="12.75" customHeight="1">
      <c r="A50" s="2"/>
      <c r="B50" s="12"/>
      <c r="C50" s="185"/>
      <c r="D50" s="33" t="s">
        <v>25</v>
      </c>
      <c r="E50" s="33"/>
      <c r="F50" s="33"/>
      <c r="G50" s="33"/>
      <c r="H50" s="33"/>
      <c r="I50" s="33"/>
      <c r="J50" s="33"/>
      <c r="K50" s="33"/>
      <c r="L50" s="21"/>
      <c r="M50" s="4"/>
      <c r="N50" s="4"/>
      <c r="O50" s="523"/>
      <c r="P50" s="523"/>
      <c r="Q50" s="523"/>
      <c r="R50" s="523"/>
      <c r="S50" s="523"/>
      <c r="T50" s="4"/>
      <c r="U50" s="4"/>
      <c r="V50" s="62" t="s">
        <v>96</v>
      </c>
      <c r="W50" s="62"/>
      <c r="X50" s="4"/>
      <c r="Y50" s="4"/>
      <c r="Z50" s="4"/>
      <c r="AA50" s="21"/>
      <c r="AB50" s="21"/>
      <c r="AC50" s="21"/>
      <c r="AD50" s="22"/>
      <c r="AE50" s="4"/>
      <c r="AF50" s="4"/>
      <c r="AG50" s="4"/>
      <c r="AH50" s="4"/>
      <c r="AI50" s="523"/>
      <c r="AJ50" s="523"/>
      <c r="AK50" s="523"/>
      <c r="AL50" s="523"/>
      <c r="AM50" s="523"/>
      <c r="AN50" s="13"/>
    </row>
    <row r="51" spans="1:40" ht="12" customHeight="1" hidden="1">
      <c r="A51" s="2"/>
      <c r="B51" s="29"/>
      <c r="C51" s="185"/>
      <c r="D51" s="33" t="s">
        <v>26</v>
      </c>
      <c r="E51" s="33"/>
      <c r="F51" s="33"/>
      <c r="G51" s="33"/>
      <c r="H51" s="33"/>
      <c r="I51" s="33"/>
      <c r="J51" s="33"/>
      <c r="K51" s="33"/>
      <c r="L51" s="21"/>
      <c r="M51" s="4"/>
      <c r="N51" s="4"/>
      <c r="O51" s="291"/>
      <c r="P51" s="291"/>
      <c r="Q51" s="291"/>
      <c r="R51" s="291"/>
      <c r="S51" s="291"/>
      <c r="T51" s="4"/>
      <c r="U51" s="4"/>
      <c r="V51" s="21" t="s">
        <v>97</v>
      </c>
      <c r="W51" s="21"/>
      <c r="X51" s="4"/>
      <c r="Y51" s="4"/>
      <c r="Z51" s="4"/>
      <c r="AA51" s="21"/>
      <c r="AB51" s="21"/>
      <c r="AC51" s="21"/>
      <c r="AD51" s="22"/>
      <c r="AE51" s="4"/>
      <c r="AF51" s="4"/>
      <c r="AG51" s="4"/>
      <c r="AH51" s="4"/>
      <c r="AI51" s="291"/>
      <c r="AJ51" s="291"/>
      <c r="AK51" s="291"/>
      <c r="AL51" s="291"/>
      <c r="AM51" s="291"/>
      <c r="AN51" s="32"/>
    </row>
    <row r="52" spans="1:40" ht="14.25" customHeight="1">
      <c r="A52" s="32"/>
      <c r="B52" s="31"/>
      <c r="C52" s="185"/>
      <c r="D52" s="33" t="s">
        <v>27</v>
      </c>
      <c r="E52" s="33"/>
      <c r="F52" s="33"/>
      <c r="G52" s="33"/>
      <c r="H52" s="33"/>
      <c r="I52" s="33"/>
      <c r="J52" s="33"/>
      <c r="K52" s="33"/>
      <c r="L52" s="21"/>
      <c r="M52" s="4"/>
      <c r="N52" s="4"/>
      <c r="O52" s="523"/>
      <c r="P52" s="523"/>
      <c r="Q52" s="523"/>
      <c r="R52" s="523"/>
      <c r="S52" s="523"/>
      <c r="T52" s="4"/>
      <c r="U52" s="4"/>
      <c r="V52" s="21" t="s">
        <v>98</v>
      </c>
      <c r="W52" s="21"/>
      <c r="X52" s="4"/>
      <c r="Y52" s="4"/>
      <c r="Z52" s="4"/>
      <c r="AA52" s="21"/>
      <c r="AB52" s="21"/>
      <c r="AC52" s="21"/>
      <c r="AD52" s="22"/>
      <c r="AE52" s="4"/>
      <c r="AF52" s="4"/>
      <c r="AG52" s="4"/>
      <c r="AH52" s="4"/>
      <c r="AI52" s="512"/>
      <c r="AJ52" s="512"/>
      <c r="AK52" s="512"/>
      <c r="AL52" s="512"/>
      <c r="AM52" s="512"/>
      <c r="AN52" s="121"/>
    </row>
    <row r="53" spans="1:40" ht="13.5" customHeight="1">
      <c r="A53" s="32"/>
      <c r="B53" s="31"/>
      <c r="C53" s="185"/>
      <c r="D53" s="33" t="s">
        <v>28</v>
      </c>
      <c r="E53" s="33"/>
      <c r="F53" s="33"/>
      <c r="G53" s="33"/>
      <c r="H53" s="33"/>
      <c r="I53" s="33"/>
      <c r="J53" s="33"/>
      <c r="K53" s="33"/>
      <c r="L53" s="21"/>
      <c r="M53" s="4"/>
      <c r="N53" s="4"/>
      <c r="O53" s="512"/>
      <c r="P53" s="512"/>
      <c r="Q53" s="512"/>
      <c r="R53" s="512"/>
      <c r="S53" s="512"/>
      <c r="T53" s="4"/>
      <c r="U53" s="4"/>
      <c r="V53" s="21" t="s">
        <v>99</v>
      </c>
      <c r="W53" s="21"/>
      <c r="X53" s="4"/>
      <c r="Y53" s="4"/>
      <c r="Z53" s="4"/>
      <c r="AA53" s="21"/>
      <c r="AB53" s="21"/>
      <c r="AC53" s="21"/>
      <c r="AD53" s="22"/>
      <c r="AE53" s="4"/>
      <c r="AF53" s="4"/>
      <c r="AG53" s="4"/>
      <c r="AH53" s="4"/>
      <c r="AI53" s="512"/>
      <c r="AJ53" s="512"/>
      <c r="AK53" s="512"/>
      <c r="AL53" s="512"/>
      <c r="AM53" s="512"/>
      <c r="AN53" s="121"/>
    </row>
    <row r="54" spans="1:40" ht="15" customHeight="1">
      <c r="A54" s="32"/>
      <c r="B54" s="31"/>
      <c r="C54" s="219"/>
      <c r="D54" s="33" t="s">
        <v>29</v>
      </c>
      <c r="E54" s="33"/>
      <c r="F54" s="33"/>
      <c r="G54" s="33"/>
      <c r="H54" s="33"/>
      <c r="I54" s="33"/>
      <c r="J54" s="33"/>
      <c r="K54" s="33"/>
      <c r="L54" s="21"/>
      <c r="M54" s="4"/>
      <c r="N54" s="4"/>
      <c r="O54" s="523"/>
      <c r="P54" s="523"/>
      <c r="Q54" s="523"/>
      <c r="R54" s="523"/>
      <c r="S54" s="523"/>
      <c r="T54" s="4"/>
      <c r="U54" s="4"/>
      <c r="V54" s="21" t="s">
        <v>359</v>
      </c>
      <c r="W54" s="21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33"/>
      <c r="AI54" s="512"/>
      <c r="AJ54" s="512"/>
      <c r="AK54" s="512"/>
      <c r="AL54" s="512"/>
      <c r="AM54" s="512"/>
      <c r="AN54" s="121"/>
    </row>
    <row r="55" spans="1:40" ht="15.75" customHeight="1">
      <c r="A55" s="32"/>
      <c r="B55" s="31"/>
      <c r="C55" s="221"/>
      <c r="D55" s="21" t="s">
        <v>267</v>
      </c>
      <c r="E55" s="4"/>
      <c r="F55" s="4"/>
      <c r="G55" s="4"/>
      <c r="H55" s="21"/>
      <c r="I55" s="21"/>
      <c r="J55" s="21"/>
      <c r="K55" s="22"/>
      <c r="L55" s="4"/>
      <c r="M55" s="4"/>
      <c r="N55" s="4"/>
      <c r="O55" s="512"/>
      <c r="P55" s="512"/>
      <c r="Q55" s="512"/>
      <c r="R55" s="512"/>
      <c r="S55" s="512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121"/>
    </row>
    <row r="56" spans="1:40" ht="27.75" customHeight="1">
      <c r="A56" s="32"/>
      <c r="B56" s="31"/>
      <c r="C56" s="219"/>
      <c r="D56" s="58" t="s">
        <v>30</v>
      </c>
      <c r="E56" s="33"/>
      <c r="F56" s="33"/>
      <c r="G56" s="33"/>
      <c r="H56" s="33"/>
      <c r="I56" s="33"/>
      <c r="J56" s="33"/>
      <c r="K56" s="33"/>
      <c r="L56" s="21"/>
      <c r="M56" s="22"/>
      <c r="N56" s="22"/>
      <c r="O56" s="22"/>
      <c r="P56" s="22"/>
      <c r="Q56" s="22"/>
      <c r="R56" s="68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121"/>
    </row>
    <row r="57" spans="1:40" ht="21" customHeight="1">
      <c r="A57" s="485" t="s">
        <v>475</v>
      </c>
      <c r="B57" s="31"/>
      <c r="C57" s="18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121"/>
    </row>
    <row r="58" spans="1:40" ht="12.75" customHeight="1">
      <c r="A58" s="485"/>
      <c r="B58" s="12"/>
      <c r="C58" s="189" t="s">
        <v>163</v>
      </c>
      <c r="D58" s="96" t="s">
        <v>17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112"/>
      <c r="Z58" s="8"/>
      <c r="AA58" s="8"/>
      <c r="AB58" s="8"/>
      <c r="AC58" s="4"/>
      <c r="AD58" s="8"/>
      <c r="AE58" s="8"/>
      <c r="AF58" s="8"/>
      <c r="AG58" s="8"/>
      <c r="AH58" s="8"/>
      <c r="AI58" s="685" t="s">
        <v>101</v>
      </c>
      <c r="AJ58" s="686"/>
      <c r="AK58" s="686"/>
      <c r="AL58" s="686"/>
      <c r="AM58" s="687"/>
      <c r="AN58" s="13"/>
    </row>
    <row r="59" spans="1:40" ht="12.75" customHeight="1">
      <c r="A59" s="485"/>
      <c r="B59" s="12"/>
      <c r="C59" s="189"/>
      <c r="D59" s="96" t="s">
        <v>74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47"/>
      <c r="S59" s="96"/>
      <c r="T59" s="96"/>
      <c r="U59" s="96"/>
      <c r="V59" s="96"/>
      <c r="W59" s="96"/>
      <c r="X59" s="96"/>
      <c r="Y59" s="112"/>
      <c r="Z59" s="8"/>
      <c r="AA59" s="8"/>
      <c r="AB59" s="8"/>
      <c r="AC59" s="8"/>
      <c r="AD59" s="8"/>
      <c r="AE59" s="8"/>
      <c r="AF59" s="8"/>
      <c r="AG59" s="8"/>
      <c r="AH59" s="8"/>
      <c r="AI59" s="688"/>
      <c r="AJ59" s="689"/>
      <c r="AK59" s="689"/>
      <c r="AL59" s="689"/>
      <c r="AM59" s="690"/>
      <c r="AN59" s="13"/>
    </row>
    <row r="60" spans="1:40" ht="9.75" customHeight="1">
      <c r="A60" s="485"/>
      <c r="B60" s="12"/>
      <c r="C60" s="190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502"/>
      <c r="AJ60" s="503"/>
      <c r="AK60" s="503"/>
      <c r="AL60" s="503"/>
      <c r="AM60" s="504"/>
      <c r="AN60" s="13"/>
    </row>
    <row r="61" spans="1:40" ht="12" customHeight="1">
      <c r="A61" s="485"/>
      <c r="B61" s="12"/>
      <c r="C61" s="191" t="s">
        <v>184</v>
      </c>
      <c r="D61" s="8"/>
      <c r="E61" s="96" t="s">
        <v>344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505"/>
      <c r="AJ61" s="506"/>
      <c r="AK61" s="506"/>
      <c r="AL61" s="506"/>
      <c r="AM61" s="507"/>
      <c r="AN61" s="13"/>
    </row>
    <row r="62" spans="1:40" ht="9.75" customHeight="1">
      <c r="A62" s="485"/>
      <c r="B62" s="12"/>
      <c r="C62" s="191"/>
      <c r="D62" s="8"/>
      <c r="E62" s="112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502"/>
      <c r="AJ62" s="503"/>
      <c r="AK62" s="503"/>
      <c r="AL62" s="503"/>
      <c r="AM62" s="504"/>
      <c r="AN62" s="13"/>
    </row>
    <row r="63" spans="1:40" ht="12" customHeight="1">
      <c r="A63" s="485"/>
      <c r="B63" s="12"/>
      <c r="C63" s="191" t="s">
        <v>185</v>
      </c>
      <c r="D63" s="8"/>
      <c r="E63" s="96" t="s">
        <v>345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505"/>
      <c r="AJ63" s="506"/>
      <c r="AK63" s="506"/>
      <c r="AL63" s="506"/>
      <c r="AM63" s="507"/>
      <c r="AN63" s="13"/>
    </row>
    <row r="64" spans="1:40" ht="9.75" customHeight="1">
      <c r="A64" s="485"/>
      <c r="B64" s="12"/>
      <c r="C64" s="191" t="s">
        <v>342</v>
      </c>
      <c r="D64" s="8"/>
      <c r="E64" s="8" t="s">
        <v>343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502"/>
      <c r="AJ64" s="503"/>
      <c r="AK64" s="503"/>
      <c r="AL64" s="503"/>
      <c r="AM64" s="504"/>
      <c r="AN64" s="13"/>
    </row>
    <row r="65" spans="1:40" ht="12" customHeight="1">
      <c r="A65" s="485"/>
      <c r="B65" s="12"/>
      <c r="C65" s="191" t="s">
        <v>186</v>
      </c>
      <c r="D65" s="8"/>
      <c r="E65" s="96" t="s">
        <v>416</v>
      </c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8"/>
      <c r="AC65" s="8"/>
      <c r="AD65" s="8"/>
      <c r="AE65" s="8"/>
      <c r="AF65" s="8"/>
      <c r="AG65" s="8"/>
      <c r="AH65" s="8"/>
      <c r="AI65" s="505"/>
      <c r="AJ65" s="506"/>
      <c r="AK65" s="506"/>
      <c r="AL65" s="506"/>
      <c r="AM65" s="507"/>
      <c r="AN65" s="13"/>
    </row>
    <row r="66" spans="1:40" ht="21.75" customHeight="1">
      <c r="A66" s="485"/>
      <c r="B66" s="12"/>
      <c r="C66" s="190"/>
      <c r="D66" s="681"/>
      <c r="E66" s="682"/>
      <c r="F66" s="682"/>
      <c r="G66" s="682"/>
      <c r="H66" s="682"/>
      <c r="I66" s="682"/>
      <c r="J66" s="682"/>
      <c r="K66" s="682"/>
      <c r="L66" s="682"/>
      <c r="M66" s="682"/>
      <c r="N66" s="682"/>
      <c r="O66" s="682"/>
      <c r="P66" s="682"/>
      <c r="Q66" s="682"/>
      <c r="R66" s="682"/>
      <c r="S66" s="682"/>
      <c r="T66" s="682"/>
      <c r="U66" s="682"/>
      <c r="V66" s="682"/>
      <c r="W66" s="682"/>
      <c r="X66" s="682"/>
      <c r="Y66" s="682"/>
      <c r="Z66" s="682"/>
      <c r="AA66" s="682"/>
      <c r="AB66" s="682"/>
      <c r="AC66" s="682"/>
      <c r="AD66" s="682"/>
      <c r="AE66" s="682"/>
      <c r="AF66" s="682"/>
      <c r="AG66" s="682"/>
      <c r="AH66" s="682"/>
      <c r="AI66" s="682"/>
      <c r="AJ66" s="682"/>
      <c r="AK66" s="682"/>
      <c r="AL66" s="682"/>
      <c r="AM66" s="682"/>
      <c r="AN66" s="683"/>
    </row>
    <row r="67" spans="1:40" ht="9.75" customHeight="1">
      <c r="A67" s="485"/>
      <c r="B67" s="693" t="s">
        <v>18</v>
      </c>
      <c r="C67" s="694"/>
      <c r="D67" s="694"/>
      <c r="E67" s="694"/>
      <c r="F67" s="694"/>
      <c r="G67" s="694"/>
      <c r="H67" s="694"/>
      <c r="I67" s="694"/>
      <c r="J67" s="694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4"/>
    </row>
    <row r="68" spans="1:40" ht="9.75" customHeight="1">
      <c r="A68" s="485"/>
      <c r="B68" s="633" t="s">
        <v>86</v>
      </c>
      <c r="C68" s="634"/>
      <c r="D68" s="634"/>
      <c r="E68" s="634"/>
      <c r="F68" s="634"/>
      <c r="G68" s="635"/>
      <c r="H68" s="15" t="s">
        <v>19</v>
      </c>
      <c r="I68" s="16"/>
      <c r="J68" s="16"/>
      <c r="K68" s="16"/>
      <c r="L68" s="633" t="s">
        <v>85</v>
      </c>
      <c r="M68" s="634"/>
      <c r="N68" s="634"/>
      <c r="O68" s="634"/>
      <c r="P68" s="634"/>
      <c r="Q68" s="634"/>
      <c r="R68" s="635"/>
      <c r="S68" s="633" t="s">
        <v>20</v>
      </c>
      <c r="T68" s="634"/>
      <c r="U68" s="635"/>
      <c r="V68" s="633" t="s">
        <v>21</v>
      </c>
      <c r="W68" s="634"/>
      <c r="X68" s="634"/>
      <c r="Y68" s="635"/>
      <c r="Z68" s="633" t="s">
        <v>88</v>
      </c>
      <c r="AA68" s="634"/>
      <c r="AB68" s="634"/>
      <c r="AC68" s="634"/>
      <c r="AD68" s="634"/>
      <c r="AE68" s="634"/>
      <c r="AF68" s="634"/>
      <c r="AG68" s="634"/>
      <c r="AH68" s="634"/>
      <c r="AI68" s="634"/>
      <c r="AJ68" s="635"/>
      <c r="AK68" s="633" t="s">
        <v>22</v>
      </c>
      <c r="AL68" s="634"/>
      <c r="AM68" s="634"/>
      <c r="AN68" s="635"/>
    </row>
    <row r="69" spans="1:40" ht="4.5" customHeight="1">
      <c r="A69" s="485"/>
      <c r="B69" s="12"/>
      <c r="C69" s="190"/>
      <c r="D69" s="8"/>
      <c r="E69" s="8"/>
      <c r="F69" s="8"/>
      <c r="G69" s="14"/>
      <c r="H69" s="12"/>
      <c r="I69" s="8"/>
      <c r="J69" s="8"/>
      <c r="K69" s="8"/>
      <c r="L69" s="12"/>
      <c r="M69" s="8"/>
      <c r="N69" s="8"/>
      <c r="O69" s="8"/>
      <c r="P69" s="8"/>
      <c r="Q69" s="8"/>
      <c r="R69" s="8"/>
      <c r="S69" s="12"/>
      <c r="T69" s="8"/>
      <c r="U69" s="8"/>
      <c r="V69" s="12"/>
      <c r="W69" s="8"/>
      <c r="X69" s="8"/>
      <c r="Y69" s="8"/>
      <c r="Z69" s="12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13"/>
    </row>
    <row r="70" spans="1:40" ht="9.75" customHeight="1">
      <c r="A70" s="485"/>
      <c r="B70" s="17"/>
      <c r="C70" s="222"/>
      <c r="D70" s="18"/>
      <c r="E70" s="19"/>
      <c r="F70" s="17"/>
      <c r="G70" s="19"/>
      <c r="H70" s="19"/>
      <c r="I70" s="19"/>
      <c r="J70" s="19"/>
      <c r="K70" s="17"/>
      <c r="L70" s="19"/>
      <c r="M70" s="17"/>
      <c r="N70" s="17"/>
      <c r="O70" s="19"/>
      <c r="P70" s="17"/>
      <c r="Q70" s="17"/>
      <c r="R70" s="19"/>
      <c r="S70" s="19"/>
      <c r="T70" s="19"/>
      <c r="U70" s="17"/>
      <c r="V70" s="17"/>
      <c r="W70" s="17"/>
      <c r="X70" s="18"/>
      <c r="Y70" s="17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ht="4.5" customHeight="1">
      <c r="A71" s="485"/>
      <c r="B71" s="12"/>
      <c r="C71" s="190"/>
      <c r="D71" s="8"/>
      <c r="E71" s="8"/>
      <c r="F71" s="8"/>
      <c r="G71" s="13"/>
      <c r="H71" s="12"/>
      <c r="I71" s="8"/>
      <c r="J71" s="8"/>
      <c r="K71" s="8"/>
      <c r="L71" s="12"/>
      <c r="M71" s="8"/>
      <c r="N71" s="8"/>
      <c r="O71" s="8"/>
      <c r="P71" s="8"/>
      <c r="Q71" s="8"/>
      <c r="R71" s="13"/>
      <c r="S71" s="12"/>
      <c r="T71" s="8"/>
      <c r="U71" s="8"/>
      <c r="V71" s="12"/>
      <c r="W71" s="8"/>
      <c r="X71" s="8"/>
      <c r="Y71" s="8"/>
      <c r="Z71" s="12"/>
      <c r="AA71" s="8"/>
      <c r="AB71" s="8"/>
      <c r="AC71" s="8"/>
      <c r="AD71" s="8"/>
      <c r="AE71" s="8"/>
      <c r="AF71" s="8"/>
      <c r="AG71" s="8"/>
      <c r="AH71" s="8"/>
      <c r="AI71" s="8"/>
      <c r="AJ71" s="13"/>
      <c r="AK71" s="8"/>
      <c r="AL71" s="8"/>
      <c r="AM71" s="8"/>
      <c r="AN71" s="13"/>
    </row>
    <row r="72" spans="1:40" ht="9.75" customHeight="1">
      <c r="A72" s="485"/>
      <c r="B72" s="19"/>
      <c r="C72" s="223"/>
      <c r="D72" s="18"/>
      <c r="E72" s="19"/>
      <c r="F72" s="17"/>
      <c r="G72" s="19"/>
      <c r="H72" s="19"/>
      <c r="I72" s="19"/>
      <c r="J72" s="19"/>
      <c r="K72" s="17"/>
      <c r="L72" s="19"/>
      <c r="M72" s="17"/>
      <c r="N72" s="17"/>
      <c r="O72" s="19"/>
      <c r="P72" s="17"/>
      <c r="Q72" s="17"/>
      <c r="R72" s="19"/>
      <c r="S72" s="19"/>
      <c r="T72" s="19"/>
      <c r="U72" s="17"/>
      <c r="V72" s="17"/>
      <c r="W72" s="17"/>
      <c r="X72" s="18"/>
      <c r="Y72" s="17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ht="4.5" customHeight="1">
      <c r="A73" s="485"/>
      <c r="B73" s="12"/>
      <c r="C73" s="190"/>
      <c r="D73" s="8"/>
      <c r="E73" s="8"/>
      <c r="F73" s="8"/>
      <c r="G73" s="13"/>
      <c r="H73" s="12"/>
      <c r="I73" s="8"/>
      <c r="J73" s="8"/>
      <c r="K73" s="8"/>
      <c r="L73" s="12"/>
      <c r="M73" s="8"/>
      <c r="N73" s="8"/>
      <c r="O73" s="8"/>
      <c r="P73" s="8"/>
      <c r="Q73" s="8"/>
      <c r="R73" s="13"/>
      <c r="S73" s="12"/>
      <c r="T73" s="8"/>
      <c r="U73" s="8"/>
      <c r="V73" s="12"/>
      <c r="W73" s="8"/>
      <c r="X73" s="8"/>
      <c r="Y73" s="8"/>
      <c r="Z73" s="12"/>
      <c r="AA73" s="8"/>
      <c r="AB73" s="8"/>
      <c r="AC73" s="8"/>
      <c r="AD73" s="8"/>
      <c r="AE73" s="8"/>
      <c r="AF73" s="8"/>
      <c r="AG73" s="8"/>
      <c r="AH73" s="8"/>
      <c r="AI73" s="8"/>
      <c r="AJ73" s="13"/>
      <c r="AK73" s="8"/>
      <c r="AL73" s="8"/>
      <c r="AM73" s="8"/>
      <c r="AN73" s="13"/>
    </row>
    <row r="74" spans="1:40" ht="9.75" customHeight="1">
      <c r="A74" s="485"/>
      <c r="B74" s="19"/>
      <c r="C74" s="222"/>
      <c r="D74" s="18"/>
      <c r="E74" s="19"/>
      <c r="F74" s="17"/>
      <c r="G74" s="19"/>
      <c r="H74" s="19"/>
      <c r="I74" s="19"/>
      <c r="J74" s="19"/>
      <c r="K74" s="17"/>
      <c r="L74" s="19"/>
      <c r="M74" s="17"/>
      <c r="N74" s="17"/>
      <c r="O74" s="19"/>
      <c r="P74" s="17"/>
      <c r="Q74" s="17"/>
      <c r="R74" s="19"/>
      <c r="S74" s="19"/>
      <c r="T74" s="19"/>
      <c r="U74" s="17"/>
      <c r="V74" s="17"/>
      <c r="W74" s="17"/>
      <c r="X74" s="18"/>
      <c r="Y74" s="17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ht="3.75" customHeight="1">
      <c r="A75" s="485"/>
      <c r="B75" s="72"/>
      <c r="C75" s="224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97"/>
    </row>
    <row r="76" spans="1:40" ht="26.25" customHeight="1">
      <c r="A76" s="2"/>
      <c r="B76" s="33" t="s">
        <v>140</v>
      </c>
      <c r="C76" s="190"/>
      <c r="D76" s="8"/>
      <c r="E76" s="8"/>
      <c r="F76" s="541">
        <f>IF(AND(D23="",V23=""),"",IF(AND(D23&lt;&gt;"",V23&lt;&gt;""),CONCATENATE(D23,Q7,V23),D23))</f>
      </c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399"/>
      <c r="X76" s="8"/>
      <c r="Y76" s="4"/>
      <c r="Z76" s="8"/>
      <c r="AA76" s="8"/>
      <c r="AB76" s="8"/>
      <c r="AC76" s="8"/>
      <c r="AD76" s="8"/>
      <c r="AE76" s="8"/>
      <c r="AF76" s="8"/>
      <c r="AG76" s="8"/>
      <c r="AH76" s="540" t="s">
        <v>285</v>
      </c>
      <c r="AI76" s="540"/>
      <c r="AJ76" s="540"/>
      <c r="AK76" s="540"/>
      <c r="AL76" s="540"/>
      <c r="AM76" s="540"/>
      <c r="AN76" s="540"/>
    </row>
    <row r="77" spans="1:40" ht="7.5" customHeight="1">
      <c r="A77" s="2"/>
      <c r="B77" s="33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365"/>
      <c r="AI77" s="365"/>
      <c r="AJ77" s="365"/>
      <c r="AK77" s="365"/>
      <c r="AL77" s="365"/>
      <c r="AM77" s="365"/>
      <c r="AN77" s="365"/>
    </row>
    <row r="78" spans="1:40" ht="15" customHeight="1">
      <c r="A78" s="124"/>
      <c r="B78" s="125"/>
      <c r="C78" s="225"/>
      <c r="D78" s="126"/>
      <c r="E78" s="126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4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</row>
    <row r="79" spans="1:40" ht="7.5" customHeight="1">
      <c r="A79" s="32"/>
      <c r="B79" s="71"/>
      <c r="C79" s="226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116"/>
      <c r="AJ79" s="116"/>
      <c r="AK79" s="116"/>
      <c r="AL79" s="116"/>
      <c r="AM79" s="116"/>
      <c r="AN79" s="117"/>
    </row>
    <row r="80" spans="1:40" ht="13.5" customHeight="1">
      <c r="A80" s="32"/>
      <c r="B80" s="30"/>
      <c r="C80" s="240" t="s">
        <v>164</v>
      </c>
      <c r="D80" s="92" t="s">
        <v>33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31"/>
      <c r="Y80" s="31"/>
      <c r="Z80" s="31"/>
      <c r="AA80" s="31"/>
      <c r="AB80" s="31"/>
      <c r="AC80" s="31"/>
      <c r="AD80" s="31"/>
      <c r="AE80" s="31"/>
      <c r="AF80" s="31"/>
      <c r="AG80" s="4"/>
      <c r="AH80" s="31"/>
      <c r="AI80" s="4"/>
      <c r="AJ80" s="4"/>
      <c r="AK80" s="4"/>
      <c r="AL80" s="4"/>
      <c r="AM80" s="4"/>
      <c r="AN80" s="121"/>
    </row>
    <row r="81" spans="1:40" ht="4.5" customHeight="1">
      <c r="A81" s="32"/>
      <c r="B81" s="30"/>
      <c r="C81" s="22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68"/>
      <c r="AJ81" s="68"/>
      <c r="AK81" s="68"/>
      <c r="AL81" s="68"/>
      <c r="AM81" s="68"/>
      <c r="AN81" s="121"/>
    </row>
    <row r="82" spans="1:40" ht="12">
      <c r="A82" s="28"/>
      <c r="B82" s="695"/>
      <c r="C82" s="695"/>
      <c r="D82" s="31" t="s">
        <v>115</v>
      </c>
      <c r="E82" s="31"/>
      <c r="F82" s="31"/>
      <c r="G82" s="31"/>
      <c r="H82" s="31"/>
      <c r="I82" s="31"/>
      <c r="J82" s="31"/>
      <c r="K82" s="31"/>
      <c r="L82" s="696"/>
      <c r="M82" s="697"/>
      <c r="N82" s="697"/>
      <c r="O82" s="697"/>
      <c r="P82" s="697"/>
      <c r="Q82" s="697"/>
      <c r="R82" s="31" t="s">
        <v>117</v>
      </c>
      <c r="S82" s="33" t="s">
        <v>146</v>
      </c>
      <c r="V82" s="4"/>
      <c r="W82" s="4"/>
      <c r="X82" s="27"/>
      <c r="Y82" s="27"/>
      <c r="Z82" s="4"/>
      <c r="AA82" s="27"/>
      <c r="AB82" s="27"/>
      <c r="AC82" s="27"/>
      <c r="AD82" s="27"/>
      <c r="AE82" s="4"/>
      <c r="AF82" s="4"/>
      <c r="AG82" s="4"/>
      <c r="AH82" s="4"/>
      <c r="AI82" s="4"/>
      <c r="AJ82" s="4"/>
      <c r="AK82" s="4"/>
      <c r="AL82" s="4"/>
      <c r="AM82" s="4"/>
      <c r="AN82" s="121"/>
    </row>
    <row r="83" spans="1:40" ht="3.75" customHeight="1">
      <c r="A83" s="28"/>
      <c r="B83" s="75"/>
      <c r="C83" s="188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27"/>
      <c r="V83" s="26"/>
      <c r="W83" s="26"/>
      <c r="X83" s="27"/>
      <c r="Y83" s="27"/>
      <c r="Z83" s="27"/>
      <c r="AA83" s="27"/>
      <c r="AB83" s="27"/>
      <c r="AC83" s="27"/>
      <c r="AD83" s="27"/>
      <c r="AE83" s="4"/>
      <c r="AF83" s="4"/>
      <c r="AG83" s="4"/>
      <c r="AH83" s="4"/>
      <c r="AI83" s="4"/>
      <c r="AJ83" s="4"/>
      <c r="AK83" s="300"/>
      <c r="AL83" s="300"/>
      <c r="AM83" s="4"/>
      <c r="AN83" s="121"/>
    </row>
    <row r="84" spans="1:40" ht="12.75" customHeight="1">
      <c r="A84" s="28"/>
      <c r="B84" s="75"/>
      <c r="C84" s="188"/>
      <c r="D84" s="50" t="s">
        <v>135</v>
      </c>
      <c r="E84" s="31"/>
      <c r="F84" s="31"/>
      <c r="G84" s="31"/>
      <c r="H84" s="31"/>
      <c r="I84" s="31"/>
      <c r="J84" s="31"/>
      <c r="K84" s="31"/>
      <c r="L84" s="492"/>
      <c r="M84" s="493"/>
      <c r="N84" s="493"/>
      <c r="O84" s="493"/>
      <c r="P84" s="493"/>
      <c r="Q84" s="493"/>
      <c r="R84" s="166"/>
      <c r="S84" s="27" t="s">
        <v>187</v>
      </c>
      <c r="V84" s="4"/>
      <c r="W84" s="4"/>
      <c r="X84" s="27"/>
      <c r="Y84" s="27"/>
      <c r="Z84" s="33" t="s">
        <v>147</v>
      </c>
      <c r="AB84" s="4"/>
      <c r="AC84" s="27"/>
      <c r="AD84" s="27"/>
      <c r="AE84" s="4"/>
      <c r="AF84" s="4"/>
      <c r="AG84" s="4"/>
      <c r="AH84" s="33" t="s">
        <v>299</v>
      </c>
      <c r="AI84" s="476"/>
      <c r="AJ84" s="476"/>
      <c r="AK84" s="298" t="s">
        <v>298</v>
      </c>
      <c r="AL84" s="691"/>
      <c r="AM84" s="692"/>
      <c r="AN84" s="127"/>
    </row>
    <row r="85" spans="1:40" ht="3.75" customHeight="1">
      <c r="A85" s="28"/>
      <c r="B85" s="75"/>
      <c r="C85" s="188"/>
      <c r="D85" s="50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27"/>
      <c r="V85" s="26"/>
      <c r="W85" s="26"/>
      <c r="X85" s="27"/>
      <c r="Y85" s="27"/>
      <c r="Z85" s="27"/>
      <c r="AA85" s="27"/>
      <c r="AB85" s="27"/>
      <c r="AC85" s="27"/>
      <c r="AD85" s="27"/>
      <c r="AE85" s="4"/>
      <c r="AF85" s="4"/>
      <c r="AG85" s="4"/>
      <c r="AH85" s="4"/>
      <c r="AI85" s="4"/>
      <c r="AJ85" s="4"/>
      <c r="AK85" s="4"/>
      <c r="AL85" s="4"/>
      <c r="AM85" s="4"/>
      <c r="AN85" s="121"/>
    </row>
    <row r="86" spans="1:40" ht="12.75" customHeight="1">
      <c r="A86" s="121"/>
      <c r="B86" s="118"/>
      <c r="C86" s="227"/>
      <c r="D86" s="21" t="s">
        <v>216</v>
      </c>
      <c r="E86" s="21"/>
      <c r="F86" s="4"/>
      <c r="G86" s="4"/>
      <c r="H86" s="4"/>
      <c r="I86" s="4"/>
      <c r="J86" s="4"/>
      <c r="K86" s="4"/>
      <c r="L86" s="21"/>
      <c r="M86" s="4"/>
      <c r="N86" s="4"/>
      <c r="P86" s="362"/>
      <c r="Q86" s="362"/>
      <c r="R86" s="461"/>
      <c r="S86" s="4"/>
      <c r="T86" s="492"/>
      <c r="U86" s="493"/>
      <c r="V86" s="493"/>
      <c r="W86" s="404"/>
      <c r="X86" s="4"/>
      <c r="Y86" s="21" t="s">
        <v>136</v>
      </c>
      <c r="AG86" s="362"/>
      <c r="AH86" s="362"/>
      <c r="AI86" s="492"/>
      <c r="AJ86" s="493"/>
      <c r="AK86" s="493"/>
      <c r="AL86" s="493"/>
      <c r="AM86" s="501"/>
      <c r="AN86" s="127"/>
    </row>
    <row r="87" spans="1:40" ht="6" customHeight="1">
      <c r="A87" s="67"/>
      <c r="B87" s="70"/>
      <c r="C87" s="228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2"/>
      <c r="R87" s="68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121"/>
    </row>
    <row r="88" spans="1:40" ht="15.75" customHeight="1">
      <c r="A88" s="121"/>
      <c r="B88" s="118"/>
      <c r="C88" s="227"/>
      <c r="D88" s="77" t="s">
        <v>120</v>
      </c>
      <c r="E88" s="77"/>
      <c r="F88" s="77"/>
      <c r="G88" s="77"/>
      <c r="H88" s="77"/>
      <c r="I88" s="77"/>
      <c r="J88" s="77"/>
      <c r="K88" s="77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4"/>
      <c r="AA88" s="77"/>
      <c r="AB88" s="77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121"/>
    </row>
    <row r="89" spans="1:40" ht="3.75" customHeight="1">
      <c r="A89" s="121"/>
      <c r="B89" s="68"/>
      <c r="C89" s="227"/>
      <c r="D89" s="77"/>
      <c r="E89" s="77"/>
      <c r="F89" s="77"/>
      <c r="G89" s="77"/>
      <c r="H89" s="77"/>
      <c r="I89" s="77"/>
      <c r="J89" s="77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77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21"/>
    </row>
    <row r="90" spans="1:40" ht="15.75" customHeight="1">
      <c r="A90" s="67"/>
      <c r="B90" s="68"/>
      <c r="C90" s="185"/>
      <c r="D90" s="128" t="s">
        <v>34</v>
      </c>
      <c r="E90" s="21"/>
      <c r="F90" s="4"/>
      <c r="G90" s="4"/>
      <c r="H90" s="4"/>
      <c r="I90" s="4"/>
      <c r="J90" s="4"/>
      <c r="K90" s="4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121"/>
    </row>
    <row r="91" spans="1:40" ht="3.75" customHeight="1">
      <c r="A91" s="67"/>
      <c r="B91" s="22"/>
      <c r="C91" s="217"/>
      <c r="D91" s="36"/>
      <c r="E91" s="33"/>
      <c r="F91" s="33"/>
      <c r="G91" s="33"/>
      <c r="H91" s="33"/>
      <c r="I91" s="4"/>
      <c r="J91" s="4"/>
      <c r="K91" s="21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121"/>
    </row>
    <row r="92" spans="1:40" ht="14.25" customHeight="1">
      <c r="A92" s="32"/>
      <c r="B92" s="126"/>
      <c r="C92" s="225"/>
      <c r="D92" s="85" t="s">
        <v>118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4"/>
      <c r="AI92" s="4"/>
      <c r="AJ92" s="4"/>
      <c r="AK92" s="4"/>
      <c r="AL92" s="4"/>
      <c r="AM92" s="4"/>
      <c r="AN92" s="127"/>
    </row>
    <row r="93" spans="1:40" ht="12.75" customHeight="1">
      <c r="A93" s="32"/>
      <c r="B93" s="30"/>
      <c r="C93" s="221"/>
      <c r="D93" s="11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33"/>
      <c r="T93" s="8"/>
      <c r="U93" s="8"/>
      <c r="V93" s="8"/>
      <c r="W93" s="8"/>
      <c r="X93" s="33"/>
      <c r="Y93" s="8"/>
      <c r="Z93" s="8"/>
      <c r="AA93" s="8"/>
      <c r="AB93" s="8"/>
      <c r="AC93" s="8"/>
      <c r="AD93" s="8"/>
      <c r="AE93" s="8"/>
      <c r="AF93" s="8"/>
      <c r="AG93" s="8"/>
      <c r="AH93" s="4"/>
      <c r="AI93" s="4"/>
      <c r="AJ93" s="4"/>
      <c r="AK93" s="4"/>
      <c r="AL93" s="4"/>
      <c r="AM93" s="4"/>
      <c r="AN93" s="121"/>
    </row>
    <row r="94" spans="1:40" ht="12">
      <c r="A94" s="32"/>
      <c r="B94" s="61"/>
      <c r="C94" s="188" t="s">
        <v>181</v>
      </c>
      <c r="D94" s="48" t="s">
        <v>265</v>
      </c>
      <c r="F94" s="31"/>
      <c r="G94" s="31"/>
      <c r="H94" s="34"/>
      <c r="I94" s="34"/>
      <c r="J94" s="34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175" t="s">
        <v>182</v>
      </c>
      <c r="W94" s="175"/>
      <c r="X94" s="26" t="s">
        <v>137</v>
      </c>
      <c r="Z94" s="31"/>
      <c r="AA94" s="31"/>
      <c r="AB94" s="31"/>
      <c r="AC94" s="31"/>
      <c r="AD94" s="31"/>
      <c r="AE94" s="4"/>
      <c r="AF94" s="4"/>
      <c r="AG94" s="4"/>
      <c r="AH94" s="4"/>
      <c r="AI94" s="4"/>
      <c r="AJ94" s="4"/>
      <c r="AK94" s="4"/>
      <c r="AL94" s="4"/>
      <c r="AM94" s="4"/>
      <c r="AN94" s="121"/>
    </row>
    <row r="95" spans="1:40" ht="6" customHeight="1">
      <c r="A95" s="28"/>
      <c r="B95" s="35"/>
      <c r="C95" s="183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121"/>
    </row>
    <row r="96" spans="1:40" ht="23.25" customHeight="1">
      <c r="A96" s="32"/>
      <c r="B96" s="30"/>
      <c r="C96" s="221"/>
      <c r="D96" s="463"/>
      <c r="E96" s="463"/>
      <c r="F96" s="463"/>
      <c r="G96" s="463"/>
      <c r="H96" s="678" t="s">
        <v>37</v>
      </c>
      <c r="I96" s="679"/>
      <c r="J96" s="679"/>
      <c r="K96" s="679"/>
      <c r="L96" s="679"/>
      <c r="M96" s="680"/>
      <c r="N96" s="95"/>
      <c r="O96" s="478" t="s">
        <v>373</v>
      </c>
      <c r="P96" s="479"/>
      <c r="Q96" s="479"/>
      <c r="R96" s="479"/>
      <c r="S96" s="479"/>
      <c r="T96" s="480"/>
      <c r="U96" s="4"/>
      <c r="V96" s="463" t="s">
        <v>46</v>
      </c>
      <c r="W96" s="463"/>
      <c r="X96" s="463"/>
      <c r="Y96" s="463"/>
      <c r="Z96" s="463"/>
      <c r="AA96" s="678" t="s">
        <v>47</v>
      </c>
      <c r="AB96" s="679"/>
      <c r="AC96" s="679"/>
      <c r="AD96" s="680"/>
      <c r="AE96" s="636" t="s">
        <v>388</v>
      </c>
      <c r="AF96" s="560"/>
      <c r="AG96" s="560"/>
      <c r="AH96" s="560"/>
      <c r="AI96" s="561"/>
      <c r="AJ96" s="463" t="s">
        <v>48</v>
      </c>
      <c r="AK96" s="463"/>
      <c r="AL96" s="463"/>
      <c r="AM96" s="463"/>
      <c r="AN96" s="121"/>
    </row>
    <row r="97" spans="1:40" ht="21.75" customHeight="1">
      <c r="A97" s="32"/>
      <c r="B97" s="30"/>
      <c r="C97" s="221"/>
      <c r="D97" s="463" t="s">
        <v>36</v>
      </c>
      <c r="E97" s="463"/>
      <c r="F97" s="463"/>
      <c r="G97" s="463"/>
      <c r="H97" s="679" t="s">
        <v>38</v>
      </c>
      <c r="I97" s="680"/>
      <c r="J97" s="678" t="s">
        <v>39</v>
      </c>
      <c r="K97" s="680"/>
      <c r="L97" s="636" t="s">
        <v>40</v>
      </c>
      <c r="M97" s="561"/>
      <c r="N97" s="259"/>
      <c r="O97" s="481"/>
      <c r="P97" s="482"/>
      <c r="Q97" s="482"/>
      <c r="R97" s="482"/>
      <c r="S97" s="482"/>
      <c r="T97" s="483"/>
      <c r="U97" s="4"/>
      <c r="V97" s="757" t="s">
        <v>382</v>
      </c>
      <c r="W97" s="758"/>
      <c r="X97" s="758"/>
      <c r="Y97" s="758"/>
      <c r="Z97" s="759"/>
      <c r="AA97" s="498"/>
      <c r="AB97" s="499"/>
      <c r="AC97" s="499"/>
      <c r="AD97" s="500"/>
      <c r="AE97" s="498"/>
      <c r="AF97" s="499"/>
      <c r="AG97" s="499"/>
      <c r="AH97" s="499"/>
      <c r="AI97" s="500"/>
      <c r="AJ97" s="508">
        <f>IF(SUM(AA97:AI97)=0,"",SUM(AA97:AI97))</f>
      </c>
      <c r="AK97" s="509"/>
      <c r="AL97" s="509"/>
      <c r="AM97" s="510"/>
      <c r="AN97" s="121"/>
    </row>
    <row r="98" spans="1:40" ht="21" customHeight="1">
      <c r="A98" s="28"/>
      <c r="B98" s="35"/>
      <c r="C98" s="183"/>
      <c r="D98" s="463" t="s">
        <v>41</v>
      </c>
      <c r="E98" s="463"/>
      <c r="F98" s="463"/>
      <c r="G98" s="463"/>
      <c r="H98" s="517"/>
      <c r="I98" s="518"/>
      <c r="J98" s="520"/>
      <c r="K98" s="518"/>
      <c r="L98" s="521"/>
      <c r="M98" s="522"/>
      <c r="N98" s="258"/>
      <c r="O98" s="519"/>
      <c r="P98" s="519"/>
      <c r="Q98" s="519"/>
      <c r="R98" s="519"/>
      <c r="S98" s="519"/>
      <c r="T98" s="519"/>
      <c r="U98" s="4"/>
      <c r="V98" s="747" t="s">
        <v>383</v>
      </c>
      <c r="W98" s="747"/>
      <c r="X98" s="747"/>
      <c r="Y98" s="747"/>
      <c r="Z98" s="747"/>
      <c r="AA98" s="498"/>
      <c r="AB98" s="499"/>
      <c r="AC98" s="499"/>
      <c r="AD98" s="500"/>
      <c r="AE98" s="498"/>
      <c r="AF98" s="499"/>
      <c r="AG98" s="499"/>
      <c r="AH98" s="499"/>
      <c r="AI98" s="500"/>
      <c r="AJ98" s="508">
        <f>IF(SUM(AA98:AI98)=0,"",SUM(AA98:AI98))</f>
      </c>
      <c r="AK98" s="509"/>
      <c r="AL98" s="509"/>
      <c r="AM98" s="510"/>
      <c r="AN98" s="121"/>
    </row>
    <row r="99" spans="1:40" ht="21" customHeight="1">
      <c r="A99" s="28"/>
      <c r="B99" s="35"/>
      <c r="C99" s="183"/>
      <c r="D99" s="463" t="s">
        <v>42</v>
      </c>
      <c r="E99" s="463"/>
      <c r="F99" s="463"/>
      <c r="G99" s="463"/>
      <c r="H99" s="517"/>
      <c r="I99" s="518"/>
      <c r="J99" s="520"/>
      <c r="K99" s="518"/>
      <c r="L99" s="521"/>
      <c r="M99" s="522"/>
      <c r="N99" s="258"/>
      <c r="O99" s="519"/>
      <c r="P99" s="519"/>
      <c r="Q99" s="519"/>
      <c r="R99" s="519"/>
      <c r="S99" s="519"/>
      <c r="T99" s="519"/>
      <c r="U99" s="4"/>
      <c r="V99" s="747" t="s">
        <v>384</v>
      </c>
      <c r="W99" s="747"/>
      <c r="X99" s="747"/>
      <c r="Y99" s="747"/>
      <c r="Z99" s="747"/>
      <c r="AA99" s="498"/>
      <c r="AB99" s="499"/>
      <c r="AC99" s="499"/>
      <c r="AD99" s="500"/>
      <c r="AE99" s="498"/>
      <c r="AF99" s="499"/>
      <c r="AG99" s="499"/>
      <c r="AH99" s="499"/>
      <c r="AI99" s="500"/>
      <c r="AJ99" s="508">
        <f>IF(SUM(AA99:AI99)=0,"",SUM(AA99:AI99))</f>
      </c>
      <c r="AK99" s="509"/>
      <c r="AL99" s="509"/>
      <c r="AM99" s="510"/>
      <c r="AN99" s="121"/>
    </row>
    <row r="100" spans="1:40" ht="21" customHeight="1">
      <c r="A100" s="28"/>
      <c r="B100" s="35"/>
      <c r="C100" s="183"/>
      <c r="D100" s="27" t="s">
        <v>43</v>
      </c>
      <c r="E100" s="27"/>
      <c r="F100" s="27"/>
      <c r="G100" s="27"/>
      <c r="H100" s="27"/>
      <c r="I100" s="27"/>
      <c r="J100" s="27"/>
      <c r="K100" s="27"/>
      <c r="L100" s="4"/>
      <c r="M100" s="4"/>
      <c r="N100" s="4"/>
      <c r="O100" s="519"/>
      <c r="P100" s="519"/>
      <c r="Q100" s="519"/>
      <c r="R100" s="519"/>
      <c r="S100" s="519"/>
      <c r="T100" s="519"/>
      <c r="U100" s="4"/>
      <c r="V100" s="746" t="s">
        <v>75</v>
      </c>
      <c r="W100" s="746"/>
      <c r="X100" s="746"/>
      <c r="Y100" s="746"/>
      <c r="Z100" s="746"/>
      <c r="AA100" s="508">
        <f>IF(SUM(AA97:AD98)=0,"",SUM(AA97:AD98))</f>
      </c>
      <c r="AB100" s="509"/>
      <c r="AC100" s="509"/>
      <c r="AD100" s="510"/>
      <c r="AE100" s="508">
        <f>IF(SUM(AE97:AI98)=0,"",SUM(AE97:AI98))</f>
      </c>
      <c r="AF100" s="509"/>
      <c r="AG100" s="509"/>
      <c r="AH100" s="509"/>
      <c r="AI100" s="510"/>
      <c r="AJ100" s="508">
        <f>IF(SUM(AJ97:AM98)=0,"",SUM(AJ97:AM98))</f>
      </c>
      <c r="AK100" s="509"/>
      <c r="AL100" s="509"/>
      <c r="AM100" s="510"/>
      <c r="AN100" s="121"/>
    </row>
    <row r="101" spans="1:40" ht="21" customHeight="1">
      <c r="A101" s="28"/>
      <c r="B101" s="35"/>
      <c r="C101" s="183"/>
      <c r="D101" s="27" t="s">
        <v>44</v>
      </c>
      <c r="E101" s="27"/>
      <c r="F101" s="27"/>
      <c r="G101" s="27"/>
      <c r="H101" s="27"/>
      <c r="I101" s="27"/>
      <c r="J101" s="27"/>
      <c r="K101" s="27"/>
      <c r="L101" s="4"/>
      <c r="M101" s="4"/>
      <c r="N101" s="4"/>
      <c r="O101" s="698">
        <f>IF(SUM(O98:P100)=0,"",SUM(O98:P100))</f>
      </c>
      <c r="P101" s="698"/>
      <c r="Q101" s="698"/>
      <c r="R101" s="698"/>
      <c r="S101" s="698"/>
      <c r="T101" s="698"/>
      <c r="U101" s="4"/>
      <c r="V101" s="175" t="s">
        <v>183</v>
      </c>
      <c r="W101" s="175"/>
      <c r="X101" s="26" t="s">
        <v>247</v>
      </c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121"/>
    </row>
    <row r="102" spans="1:40" ht="21" customHeight="1">
      <c r="A102" s="28"/>
      <c r="B102" s="35"/>
      <c r="C102" s="183"/>
      <c r="D102" s="27" t="s">
        <v>45</v>
      </c>
      <c r="E102" s="27"/>
      <c r="F102" s="27"/>
      <c r="G102" s="27"/>
      <c r="H102" s="27"/>
      <c r="I102" s="27"/>
      <c r="J102" s="27"/>
      <c r="K102" s="27"/>
      <c r="L102" s="4"/>
      <c r="M102" s="4"/>
      <c r="N102" s="4"/>
      <c r="O102" s="519"/>
      <c r="P102" s="519"/>
      <c r="Q102" s="519"/>
      <c r="R102" s="519"/>
      <c r="S102" s="519"/>
      <c r="T102" s="519"/>
      <c r="U102" s="4"/>
      <c r="V102" s="463" t="s">
        <v>49</v>
      </c>
      <c r="W102" s="463"/>
      <c r="X102" s="463"/>
      <c r="Y102" s="463"/>
      <c r="Z102" s="463"/>
      <c r="AA102" s="463"/>
      <c r="AB102" s="463"/>
      <c r="AC102" s="471" t="s">
        <v>92</v>
      </c>
      <c r="AD102" s="471"/>
      <c r="AE102" s="471"/>
      <c r="AF102" s="471"/>
      <c r="AG102" s="471"/>
      <c r="AH102" s="471"/>
      <c r="AI102" s="471" t="s">
        <v>93</v>
      </c>
      <c r="AJ102" s="471"/>
      <c r="AK102" s="471"/>
      <c r="AL102" s="471"/>
      <c r="AM102" s="471"/>
      <c r="AN102" s="121"/>
    </row>
    <row r="103" spans="1:40" ht="10.5" customHeight="1">
      <c r="A103" s="28"/>
      <c r="B103" s="35"/>
      <c r="C103" s="183"/>
      <c r="D103" s="742" t="s">
        <v>128</v>
      </c>
      <c r="E103" s="742"/>
      <c r="F103" s="742"/>
      <c r="G103" s="742"/>
      <c r="H103" s="742"/>
      <c r="I103" s="742"/>
      <c r="J103" s="742"/>
      <c r="K103" s="742"/>
      <c r="L103" s="742"/>
      <c r="M103" s="4"/>
      <c r="N103" s="4"/>
      <c r="O103" s="698">
        <f>IF(SUM(O101:O102)=0,"",SUM(O101:O102))</f>
      </c>
      <c r="P103" s="698"/>
      <c r="Q103" s="698"/>
      <c r="R103" s="698"/>
      <c r="S103" s="698"/>
      <c r="T103" s="698"/>
      <c r="U103" s="4"/>
      <c r="V103" s="700"/>
      <c r="W103" s="701"/>
      <c r="X103" s="701"/>
      <c r="Y103" s="701"/>
      <c r="Z103" s="701"/>
      <c r="AA103" s="701"/>
      <c r="AB103" s="702"/>
      <c r="AC103" s="700"/>
      <c r="AD103" s="701"/>
      <c r="AE103" s="701"/>
      <c r="AF103" s="701"/>
      <c r="AG103" s="701"/>
      <c r="AH103" s="702"/>
      <c r="AI103" s="700"/>
      <c r="AJ103" s="701"/>
      <c r="AK103" s="701"/>
      <c r="AL103" s="701"/>
      <c r="AM103" s="702"/>
      <c r="AN103" s="121"/>
    </row>
    <row r="104" spans="1:40" ht="12" customHeight="1">
      <c r="A104" s="28"/>
      <c r="B104" s="35"/>
      <c r="C104" s="183"/>
      <c r="D104" s="37" t="s">
        <v>129</v>
      </c>
      <c r="E104" s="84"/>
      <c r="F104" s="84"/>
      <c r="G104" s="84"/>
      <c r="H104" s="84"/>
      <c r="I104" s="84"/>
      <c r="J104" s="84"/>
      <c r="K104" s="84"/>
      <c r="L104" s="84"/>
      <c r="M104" s="4"/>
      <c r="N104" s="4"/>
      <c r="O104" s="698"/>
      <c r="P104" s="698"/>
      <c r="Q104" s="698"/>
      <c r="R104" s="698"/>
      <c r="S104" s="698"/>
      <c r="T104" s="698"/>
      <c r="U104" s="4"/>
      <c r="V104" s="703"/>
      <c r="W104" s="704"/>
      <c r="X104" s="704"/>
      <c r="Y104" s="704"/>
      <c r="Z104" s="704"/>
      <c r="AA104" s="704"/>
      <c r="AB104" s="705"/>
      <c r="AC104" s="703"/>
      <c r="AD104" s="704"/>
      <c r="AE104" s="704"/>
      <c r="AF104" s="704"/>
      <c r="AG104" s="704"/>
      <c r="AH104" s="705"/>
      <c r="AI104" s="703"/>
      <c r="AJ104" s="704"/>
      <c r="AK104" s="704"/>
      <c r="AL104" s="704"/>
      <c r="AM104" s="705"/>
      <c r="AN104" s="121"/>
    </row>
    <row r="105" spans="1:40" ht="12" customHeight="1">
      <c r="A105" s="32"/>
      <c r="B105" s="30"/>
      <c r="C105" s="22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121"/>
    </row>
    <row r="106" spans="1:40" s="5" customFormat="1" ht="3.75" customHeight="1">
      <c r="A106" s="28"/>
      <c r="B106" s="49"/>
      <c r="C106" s="183"/>
      <c r="D106" s="27"/>
      <c r="E106" s="27"/>
      <c r="F106" s="27"/>
      <c r="G106" s="4"/>
      <c r="H106" s="4"/>
      <c r="I106" s="699"/>
      <c r="J106" s="699"/>
      <c r="K106" s="699"/>
      <c r="L106" s="27"/>
      <c r="M106" s="27"/>
      <c r="N106" s="27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9"/>
    </row>
    <row r="107" spans="1:40" ht="13.5" customHeight="1">
      <c r="A107" s="28"/>
      <c r="B107" s="35"/>
      <c r="D107" s="37" t="s">
        <v>270</v>
      </c>
      <c r="E107" s="37"/>
      <c r="F107" s="37"/>
      <c r="G107" s="37"/>
      <c r="H107" s="37"/>
      <c r="I107" s="37"/>
      <c r="J107" s="37"/>
      <c r="K107" s="37"/>
      <c r="L107" s="37" t="s">
        <v>272</v>
      </c>
      <c r="N107" s="37"/>
      <c r="O107" s="37"/>
      <c r="P107" s="37"/>
      <c r="Q107" s="37"/>
      <c r="R107" s="37" t="s">
        <v>271</v>
      </c>
      <c r="S107" s="37"/>
      <c r="T107" s="37"/>
      <c r="U107" s="37"/>
      <c r="V107" s="37"/>
      <c r="W107" s="37"/>
      <c r="X107" s="37"/>
      <c r="Y107" s="475"/>
      <c r="Z107" s="476"/>
      <c r="AA107" s="476"/>
      <c r="AB107" s="476"/>
      <c r="AC107" s="476"/>
      <c r="AD107" s="476"/>
      <c r="AE107" s="476"/>
      <c r="AF107" s="476"/>
      <c r="AG107" s="476"/>
      <c r="AH107" s="476"/>
      <c r="AI107" s="476"/>
      <c r="AJ107" s="299" t="s">
        <v>273</v>
      </c>
      <c r="AK107" s="308"/>
      <c r="AL107" s="308"/>
      <c r="AM107" s="37"/>
      <c r="AN107" s="279"/>
    </row>
    <row r="108" spans="1:40" ht="7.5" customHeight="1">
      <c r="A108" s="28"/>
      <c r="B108" s="340"/>
      <c r="C108" s="341"/>
      <c r="D108" s="342"/>
      <c r="E108" s="342"/>
      <c r="F108" s="342"/>
      <c r="G108" s="342"/>
      <c r="H108" s="342"/>
      <c r="I108" s="343"/>
      <c r="J108" s="342"/>
      <c r="K108" s="342"/>
      <c r="L108" s="342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43"/>
    </row>
    <row r="109" spans="1:40" ht="5.25" customHeight="1">
      <c r="A109" s="27"/>
      <c r="B109" s="79"/>
      <c r="C109" s="245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130"/>
      <c r="AN109" s="130"/>
    </row>
    <row r="110" spans="1:40" ht="24" customHeight="1">
      <c r="A110" s="127"/>
      <c r="B110" s="74"/>
      <c r="C110" s="181" t="s">
        <v>165</v>
      </c>
      <c r="D110" s="81" t="s">
        <v>69</v>
      </c>
      <c r="E110" s="130"/>
      <c r="F110" s="130"/>
      <c r="G110" s="130"/>
      <c r="H110" s="78"/>
      <c r="I110" s="130"/>
      <c r="J110" s="78"/>
      <c r="K110" s="78"/>
      <c r="L110" s="130"/>
      <c r="M110" s="130"/>
      <c r="N110" s="130"/>
      <c r="O110" s="684"/>
      <c r="P110" s="684"/>
      <c r="Q110" s="684"/>
      <c r="R110" s="684"/>
      <c r="S110" s="684"/>
      <c r="T110" s="684"/>
      <c r="U110" s="684"/>
      <c r="V110" s="684"/>
      <c r="W110" s="684"/>
      <c r="X110" s="684"/>
      <c r="Y110" s="684"/>
      <c r="Z110" s="684"/>
      <c r="AA110" s="684"/>
      <c r="AB110" s="684"/>
      <c r="AC110" s="684"/>
      <c r="AD110" s="684"/>
      <c r="AE110" s="684"/>
      <c r="AF110" s="684"/>
      <c r="AG110" s="684"/>
      <c r="AH110" s="684"/>
      <c r="AI110" s="684"/>
      <c r="AJ110" s="684"/>
      <c r="AK110" s="684"/>
      <c r="AL110" s="684"/>
      <c r="AM110" s="684"/>
      <c r="AN110" s="131"/>
    </row>
    <row r="111" spans="1:40" ht="14.25" customHeight="1">
      <c r="A111" s="32"/>
      <c r="B111" s="132"/>
      <c r="C111" s="182"/>
      <c r="D111" s="41" t="s">
        <v>70</v>
      </c>
      <c r="E111" s="79"/>
      <c r="F111" s="133"/>
      <c r="G111" s="79"/>
      <c r="H111" s="80"/>
      <c r="I111" s="79"/>
      <c r="J111" s="79"/>
      <c r="K111" s="79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706" t="s">
        <v>71</v>
      </c>
      <c r="Y111" s="706"/>
      <c r="Z111" s="706"/>
      <c r="AA111" s="706"/>
      <c r="AB111" s="706"/>
      <c r="AC111" s="706"/>
      <c r="AD111" s="706"/>
      <c r="AE111" s="706"/>
      <c r="AF111" s="331"/>
      <c r="AG111" s="706" t="s">
        <v>72</v>
      </c>
      <c r="AH111" s="706"/>
      <c r="AI111" s="706"/>
      <c r="AJ111" s="706"/>
      <c r="AK111" s="706"/>
      <c r="AL111" s="706"/>
      <c r="AM111" s="706"/>
      <c r="AN111" s="405"/>
    </row>
    <row r="112" spans="1:40" ht="3.75" customHeight="1">
      <c r="A112" s="32"/>
      <c r="B112" s="68"/>
      <c r="C112" s="183"/>
      <c r="D112" s="26"/>
      <c r="E112" s="35"/>
      <c r="F112" s="134"/>
      <c r="G112" s="35"/>
      <c r="H112" s="75"/>
      <c r="I112" s="35"/>
      <c r="J112" s="35"/>
      <c r="K112" s="35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406"/>
    </row>
    <row r="113" spans="1:40" ht="14.25" customHeight="1">
      <c r="A113" s="32"/>
      <c r="B113" s="68"/>
      <c r="C113" s="310" t="s">
        <v>348</v>
      </c>
      <c r="D113" s="309" t="s">
        <v>354</v>
      </c>
      <c r="E113" s="35"/>
      <c r="F113" s="134"/>
      <c r="G113" s="35"/>
      <c r="H113" s="75"/>
      <c r="I113" s="35"/>
      <c r="J113" s="35"/>
      <c r="K113" s="35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406"/>
    </row>
    <row r="114" spans="1:40" ht="14.25" customHeight="1">
      <c r="A114" s="121"/>
      <c r="B114" s="136"/>
      <c r="C114" s="184" t="s">
        <v>347</v>
      </c>
      <c r="D114" s="58" t="s">
        <v>188</v>
      </c>
      <c r="E114" s="4"/>
      <c r="F114" s="4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406"/>
    </row>
    <row r="115" spans="1:40" ht="18" customHeight="1">
      <c r="A115" s="121"/>
      <c r="B115" s="136"/>
      <c r="C115" s="185"/>
      <c r="D115" s="171" t="s">
        <v>192</v>
      </c>
      <c r="E115" s="33"/>
      <c r="F115" s="33"/>
      <c r="G115" s="33"/>
      <c r="H115" s="33"/>
      <c r="I115" s="33"/>
      <c r="J115" s="33"/>
      <c r="K115" s="33"/>
      <c r="M115" s="4"/>
      <c r="N115" s="4"/>
      <c r="O115" s="4"/>
      <c r="P115" s="4"/>
      <c r="R115" s="4"/>
      <c r="S115" s="748">
        <f>IF(OR(L82="",X115=""),"",X115/L82)</f>
      </c>
      <c r="T115" s="748"/>
      <c r="U115" s="748"/>
      <c r="V115" s="749"/>
      <c r="W115" s="400"/>
      <c r="X115" s="717"/>
      <c r="Y115" s="718"/>
      <c r="Z115" s="718"/>
      <c r="AA115" s="718"/>
      <c r="AB115" s="718"/>
      <c r="AC115" s="718"/>
      <c r="AD115" s="718"/>
      <c r="AE115" s="719"/>
      <c r="AF115" s="330"/>
      <c r="AG115" s="653">
        <f>IF(SUM(X114:AE116)=0,"",SUM(X114:AE116))</f>
      </c>
      <c r="AH115" s="654"/>
      <c r="AI115" s="654"/>
      <c r="AJ115" s="654"/>
      <c r="AK115" s="654"/>
      <c r="AL115" s="654"/>
      <c r="AM115" s="655"/>
      <c r="AN115" s="406"/>
    </row>
    <row r="116" spans="1:40" ht="18" customHeight="1">
      <c r="A116" s="121"/>
      <c r="B116" s="137"/>
      <c r="C116" s="186"/>
      <c r="D116" s="137" t="s">
        <v>372</v>
      </c>
      <c r="E116" s="36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"/>
      <c r="R116" s="4"/>
      <c r="S116" s="4"/>
      <c r="T116" s="4"/>
      <c r="U116" s="170"/>
      <c r="V116" s="123"/>
      <c r="W116" s="123"/>
      <c r="X116" s="717"/>
      <c r="Y116" s="718"/>
      <c r="Z116" s="718"/>
      <c r="AA116" s="718"/>
      <c r="AB116" s="718"/>
      <c r="AC116" s="718"/>
      <c r="AD116" s="718"/>
      <c r="AE116" s="719"/>
      <c r="AF116" s="332"/>
      <c r="AG116" s="656"/>
      <c r="AH116" s="657"/>
      <c r="AI116" s="657"/>
      <c r="AJ116" s="657"/>
      <c r="AK116" s="657"/>
      <c r="AL116" s="657"/>
      <c r="AM116" s="658"/>
      <c r="AN116" s="406"/>
    </row>
    <row r="117" spans="1:40" ht="10.5" customHeight="1">
      <c r="A117" s="121"/>
      <c r="B117" s="136"/>
      <c r="C117" s="184" t="s">
        <v>349</v>
      </c>
      <c r="D117" s="58" t="s">
        <v>139</v>
      </c>
      <c r="E117" s="33"/>
      <c r="F117" s="4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123"/>
      <c r="V117" s="123"/>
      <c r="W117" s="123"/>
      <c r="X117" s="644"/>
      <c r="Y117" s="737"/>
      <c r="Z117" s="737"/>
      <c r="AA117" s="737"/>
      <c r="AB117" s="737"/>
      <c r="AC117" s="737"/>
      <c r="AD117" s="737"/>
      <c r="AE117" s="738"/>
      <c r="AF117" s="330"/>
      <c r="AH117" s="442"/>
      <c r="AI117" s="442"/>
      <c r="AJ117" s="442"/>
      <c r="AK117" s="442"/>
      <c r="AL117" s="442"/>
      <c r="AM117" s="443"/>
      <c r="AN117" s="406"/>
    </row>
    <row r="118" spans="1:40" ht="10.5" customHeight="1">
      <c r="A118" s="121"/>
      <c r="B118" s="136"/>
      <c r="C118" s="186"/>
      <c r="D118" s="136" t="s">
        <v>145</v>
      </c>
      <c r="E118" s="136"/>
      <c r="F118" s="136"/>
      <c r="G118" s="136"/>
      <c r="H118" s="136"/>
      <c r="I118" s="136"/>
      <c r="J118" s="136"/>
      <c r="K118" s="136"/>
      <c r="L118" s="136"/>
      <c r="M118" s="33"/>
      <c r="N118" s="33"/>
      <c r="O118" s="4"/>
      <c r="P118" s="716">
        <f>IF(OR(X117="",AA100=""),"",SUM(X117:AE120)/AA100)</f>
      </c>
      <c r="Q118" s="716"/>
      <c r="R118" s="716"/>
      <c r="S118" s="716"/>
      <c r="T118" s="716"/>
      <c r="U118" s="513">
        <f>IF(X117="","","€/m³")</f>
      </c>
      <c r="V118" s="513"/>
      <c r="W118" s="123"/>
      <c r="X118" s="739"/>
      <c r="Y118" s="740"/>
      <c r="Z118" s="740"/>
      <c r="AA118" s="740"/>
      <c r="AB118" s="740"/>
      <c r="AC118" s="740"/>
      <c r="AD118" s="740"/>
      <c r="AE118" s="741"/>
      <c r="AF118" s="334"/>
      <c r="AG118" s="743"/>
      <c r="AH118" s="744"/>
      <c r="AI118" s="744"/>
      <c r="AJ118" s="744"/>
      <c r="AK118" s="744"/>
      <c r="AL118" s="744"/>
      <c r="AM118" s="745"/>
      <c r="AN118" s="406"/>
    </row>
    <row r="119" spans="1:40" s="86" customFormat="1" ht="10.5" customHeight="1">
      <c r="A119" s="138"/>
      <c r="B119" s="136"/>
      <c r="C119" s="186"/>
      <c r="D119" s="136" t="s">
        <v>268</v>
      </c>
      <c r="E119" s="136"/>
      <c r="F119" s="136"/>
      <c r="G119" s="136"/>
      <c r="H119" s="136"/>
      <c r="I119" s="136"/>
      <c r="J119" s="136"/>
      <c r="K119" s="136"/>
      <c r="L119" s="136"/>
      <c r="M119" s="139"/>
      <c r="N119" s="139"/>
      <c r="O119" s="725" t="s">
        <v>436</v>
      </c>
      <c r="P119" s="725"/>
      <c r="Q119" s="725"/>
      <c r="R119" s="726"/>
      <c r="S119" s="727">
        <f>IF(AB523="","",AB523)</f>
      </c>
      <c r="T119" s="728"/>
      <c r="U119" s="728"/>
      <c r="V119" s="729"/>
      <c r="W119" s="123"/>
      <c r="X119" s="644"/>
      <c r="Y119" s="645"/>
      <c r="Z119" s="645"/>
      <c r="AA119" s="645"/>
      <c r="AB119" s="645"/>
      <c r="AC119" s="645"/>
      <c r="AD119" s="645"/>
      <c r="AE119" s="646"/>
      <c r="AF119" s="344"/>
      <c r="AG119" s="444"/>
      <c r="AH119" s="322"/>
      <c r="AI119" s="322"/>
      <c r="AJ119" s="322"/>
      <c r="AK119" s="322"/>
      <c r="AL119" s="322"/>
      <c r="AM119" s="445"/>
      <c r="AN119" s="407"/>
    </row>
    <row r="120" spans="1:40" ht="10.5" customHeight="1">
      <c r="A120" s="121"/>
      <c r="B120" s="136"/>
      <c r="C120" s="186"/>
      <c r="D120" s="140" t="s">
        <v>180</v>
      </c>
      <c r="E120" s="136"/>
      <c r="F120" s="136"/>
      <c r="G120" s="136"/>
      <c r="H120" s="136"/>
      <c r="I120" s="136"/>
      <c r="J120" s="136"/>
      <c r="K120" s="136"/>
      <c r="L120" s="136"/>
      <c r="O120" s="725"/>
      <c r="P120" s="725"/>
      <c r="Q120" s="725"/>
      <c r="R120" s="726"/>
      <c r="S120" s="730"/>
      <c r="T120" s="731"/>
      <c r="U120" s="731"/>
      <c r="V120" s="732"/>
      <c r="W120" s="123"/>
      <c r="X120" s="647"/>
      <c r="Y120" s="648"/>
      <c r="Z120" s="648"/>
      <c r="AA120" s="648"/>
      <c r="AB120" s="648"/>
      <c r="AC120" s="648"/>
      <c r="AD120" s="648"/>
      <c r="AE120" s="649"/>
      <c r="AF120" s="345"/>
      <c r="AG120" s="743">
        <f>IF(OR(O523="",SUM(X117:AE127)=0),"",IF(SUM(X117:AE122)-O523=0,"",IF(AND(O523="",X119&lt;&gt;""),"",IF(SUM(X117:AE122)&lt;&gt;O523,SUM(X117:AE122)-O523,""))))</f>
      </c>
      <c r="AH120" s="744"/>
      <c r="AI120" s="744"/>
      <c r="AJ120" s="744"/>
      <c r="AK120" s="744"/>
      <c r="AL120" s="744"/>
      <c r="AM120" s="745"/>
      <c r="AN120" s="406"/>
    </row>
    <row r="121" spans="1:40" ht="10.5" customHeight="1">
      <c r="A121" s="121"/>
      <c r="B121" s="136"/>
      <c r="C121" s="186"/>
      <c r="D121" s="136" t="s">
        <v>138</v>
      </c>
      <c r="E121" s="136"/>
      <c r="F121" s="136"/>
      <c r="G121" s="136"/>
      <c r="H121" s="136"/>
      <c r="I121" s="136"/>
      <c r="J121" s="136"/>
      <c r="K121" s="136"/>
      <c r="L121" s="136"/>
      <c r="M121" s="33"/>
      <c r="N121" s="33"/>
      <c r="O121" s="33"/>
      <c r="P121" s="33"/>
      <c r="Q121" s="4"/>
      <c r="R121" s="4"/>
      <c r="S121" s="4"/>
      <c r="T121" s="4"/>
      <c r="U121" s="170"/>
      <c r="V121" s="170"/>
      <c r="W121" s="123"/>
      <c r="X121" s="637"/>
      <c r="Y121" s="638"/>
      <c r="Z121" s="638"/>
      <c r="AA121" s="638"/>
      <c r="AB121" s="638"/>
      <c r="AC121" s="638"/>
      <c r="AD121" s="638"/>
      <c r="AE121" s="639"/>
      <c r="AF121" s="346"/>
      <c r="AG121" s="444"/>
      <c r="AH121" s="322"/>
      <c r="AI121" s="322"/>
      <c r="AJ121" s="322"/>
      <c r="AK121" s="322"/>
      <c r="AL121" s="322"/>
      <c r="AM121" s="445"/>
      <c r="AN121" s="406"/>
    </row>
    <row r="122" spans="1:40" ht="10.5" customHeight="1">
      <c r="A122" s="121"/>
      <c r="B122" s="136"/>
      <c r="C122" s="186"/>
      <c r="D122" s="33" t="str">
        <f>IF(V103&lt;&gt;"","  (Garage)",IF(AC103&lt;&gt;""," (TG-Einstellplatz)",IF(AI103&lt;&gt;""," (Abstellplatz)"," (Garage;TG-Einstellplatz;Abstellplatz)")))</f>
        <v> (Garage;TG-Einstellplatz;Abstellplatz)</v>
      </c>
      <c r="E122" s="136"/>
      <c r="F122" s="136"/>
      <c r="G122" s="136"/>
      <c r="H122" s="136"/>
      <c r="I122" s="136"/>
      <c r="J122" s="136"/>
      <c r="K122" s="136"/>
      <c r="L122" s="136"/>
      <c r="M122" s="33"/>
      <c r="N122" s="33"/>
      <c r="O122" s="4"/>
      <c r="P122" s="716">
        <f>IF(AND(V103&lt;&gt;"",AE97&lt;&gt;""),X121/AE97,IF(SUM(AC103:AM104)=0,"",IF(SUM(AC103:AM104)&lt;&gt;0,X121/SUM(AC103:AM104),IF(X121="",""))))</f>
      </c>
      <c r="Q122" s="716"/>
      <c r="R122" s="716"/>
      <c r="S122" s="716"/>
      <c r="T122" s="716"/>
      <c r="U122" s="513">
        <f>IF(AND(V103&lt;&gt;"",X121&lt;&gt;""),"€/m³",IF(OR(AC103&lt;&gt;"",AI103&lt;&gt;"",X121&lt;&gt;""),"€/Stck",""))</f>
      </c>
      <c r="V122" s="513"/>
      <c r="W122" s="123"/>
      <c r="X122" s="640"/>
      <c r="Y122" s="641"/>
      <c r="Z122" s="641"/>
      <c r="AA122" s="641"/>
      <c r="AB122" s="641"/>
      <c r="AC122" s="641"/>
      <c r="AD122" s="641"/>
      <c r="AE122" s="642"/>
      <c r="AF122" s="346"/>
      <c r="AG122" s="444"/>
      <c r="AH122" s="322"/>
      <c r="AI122" s="322"/>
      <c r="AJ122" s="322"/>
      <c r="AK122" s="322"/>
      <c r="AL122" s="322"/>
      <c r="AM122" s="445"/>
      <c r="AN122" s="406"/>
    </row>
    <row r="123" spans="1:40" ht="18" customHeight="1">
      <c r="A123" s="121"/>
      <c r="B123" s="136"/>
      <c r="C123" s="186"/>
      <c r="D123" s="137" t="s">
        <v>189</v>
      </c>
      <c r="E123" s="136"/>
      <c r="F123" s="136"/>
      <c r="G123" s="136"/>
      <c r="H123" s="136"/>
      <c r="I123" s="136"/>
      <c r="J123" s="136"/>
      <c r="K123" s="136"/>
      <c r="L123" s="136"/>
      <c r="M123" s="33"/>
      <c r="N123" s="33"/>
      <c r="O123" s="4"/>
      <c r="P123" s="724"/>
      <c r="Q123" s="724"/>
      <c r="R123" s="724"/>
      <c r="S123" s="724"/>
      <c r="T123" s="724"/>
      <c r="U123" s="722"/>
      <c r="V123" s="723"/>
      <c r="W123" s="398"/>
      <c r="X123" s="717"/>
      <c r="Y123" s="718"/>
      <c r="Z123" s="718"/>
      <c r="AA123" s="718"/>
      <c r="AB123" s="718"/>
      <c r="AC123" s="718"/>
      <c r="AD123" s="718"/>
      <c r="AE123" s="719"/>
      <c r="AF123" s="347"/>
      <c r="AG123" s="656">
        <f>IF(SUM(X117:AE123)=0,"",SUM(X117:AE123))</f>
      </c>
      <c r="AH123" s="657"/>
      <c r="AI123" s="657"/>
      <c r="AJ123" s="657"/>
      <c r="AK123" s="657"/>
      <c r="AL123" s="657"/>
      <c r="AM123" s="658"/>
      <c r="AN123" s="406"/>
    </row>
    <row r="124" spans="1:40" ht="10.5" customHeight="1">
      <c r="A124" s="121"/>
      <c r="B124" s="735" t="s">
        <v>350</v>
      </c>
      <c r="C124" s="736"/>
      <c r="D124" s="707" t="s">
        <v>191</v>
      </c>
      <c r="E124" s="707"/>
      <c r="F124" s="707"/>
      <c r="G124" s="707"/>
      <c r="H124" s="707"/>
      <c r="I124" s="707"/>
      <c r="J124" s="707"/>
      <c r="K124" s="707"/>
      <c r="L124" s="707"/>
      <c r="M124" s="36"/>
      <c r="N124" s="36"/>
      <c r="O124" s="725" t="s">
        <v>436</v>
      </c>
      <c r="P124" s="725"/>
      <c r="Q124" s="725"/>
      <c r="R124" s="726"/>
      <c r="S124" s="727">
        <f>IF(AB524="","",AB524)</f>
      </c>
      <c r="T124" s="728"/>
      <c r="U124" s="728"/>
      <c r="V124" s="729"/>
      <c r="W124" s="33"/>
      <c r="X124" s="644"/>
      <c r="Y124" s="737"/>
      <c r="Z124" s="737"/>
      <c r="AA124" s="737"/>
      <c r="AB124" s="737"/>
      <c r="AC124" s="737"/>
      <c r="AD124" s="737"/>
      <c r="AE124" s="738"/>
      <c r="AF124" s="348"/>
      <c r="AG124" s="853">
        <f>IF(AND(X124&lt;&gt;"",O524=""),"",IF(X124&lt;&gt;O524,X124-O524,""))</f>
      </c>
      <c r="AH124" s="854"/>
      <c r="AI124" s="854"/>
      <c r="AJ124" s="854"/>
      <c r="AK124" s="854"/>
      <c r="AL124" s="854"/>
      <c r="AM124" s="855"/>
      <c r="AN124" s="406"/>
    </row>
    <row r="125" spans="1:40" ht="10.5" customHeight="1">
      <c r="A125" s="121"/>
      <c r="B125" s="735"/>
      <c r="C125" s="736"/>
      <c r="D125" s="707"/>
      <c r="E125" s="707"/>
      <c r="F125" s="707"/>
      <c r="G125" s="707"/>
      <c r="H125" s="707"/>
      <c r="I125" s="707"/>
      <c r="J125" s="707"/>
      <c r="K125" s="707"/>
      <c r="L125" s="707"/>
      <c r="M125" s="36"/>
      <c r="N125" s="36"/>
      <c r="O125" s="725"/>
      <c r="P125" s="725"/>
      <c r="Q125" s="725"/>
      <c r="R125" s="726"/>
      <c r="S125" s="730"/>
      <c r="T125" s="731"/>
      <c r="U125" s="731"/>
      <c r="V125" s="732"/>
      <c r="W125" s="33"/>
      <c r="X125" s="739"/>
      <c r="Y125" s="740"/>
      <c r="Z125" s="740"/>
      <c r="AA125" s="740"/>
      <c r="AB125" s="740"/>
      <c r="AC125" s="740"/>
      <c r="AD125" s="740"/>
      <c r="AE125" s="741"/>
      <c r="AF125" s="348"/>
      <c r="AG125" s="632">
        <f>IF(X124="","",X124)</f>
      </c>
      <c r="AH125" s="632"/>
      <c r="AI125" s="632"/>
      <c r="AJ125" s="632"/>
      <c r="AK125" s="632"/>
      <c r="AL125" s="632"/>
      <c r="AM125" s="632"/>
      <c r="AN125" s="406"/>
    </row>
    <row r="126" spans="1:40" ht="10.5" customHeight="1">
      <c r="A126" s="121"/>
      <c r="B126" s="733" t="s">
        <v>351</v>
      </c>
      <c r="C126" s="734"/>
      <c r="D126" s="708" t="s">
        <v>269</v>
      </c>
      <c r="E126" s="708"/>
      <c r="F126" s="708"/>
      <c r="G126" s="708"/>
      <c r="H126" s="708"/>
      <c r="I126" s="708"/>
      <c r="J126" s="708"/>
      <c r="K126" s="708"/>
      <c r="L126" s="708"/>
      <c r="M126" s="33"/>
      <c r="N126" s="33"/>
      <c r="O126" s="725" t="s">
        <v>436</v>
      </c>
      <c r="P126" s="725"/>
      <c r="Q126" s="725"/>
      <c r="R126" s="725"/>
      <c r="S126" s="727">
        <f>IF(AB525="","",AB525)</f>
      </c>
      <c r="T126" s="728"/>
      <c r="U126" s="728"/>
      <c r="V126" s="729"/>
      <c r="W126" s="33"/>
      <c r="X126" s="644"/>
      <c r="Y126" s="737"/>
      <c r="Z126" s="737"/>
      <c r="AA126" s="737"/>
      <c r="AB126" s="737"/>
      <c r="AC126" s="737"/>
      <c r="AD126" s="737"/>
      <c r="AE126" s="738"/>
      <c r="AF126" s="349"/>
      <c r="AG126" s="853">
        <f>IF(AND(X126&lt;&gt;"",O525=""),"",IF(X126&lt;&gt;O525,X126-O525,""))</f>
      </c>
      <c r="AH126" s="854"/>
      <c r="AI126" s="854"/>
      <c r="AJ126" s="854"/>
      <c r="AK126" s="854"/>
      <c r="AL126" s="854"/>
      <c r="AM126" s="855"/>
      <c r="AN126" s="121"/>
    </row>
    <row r="127" spans="1:40" ht="10.5" customHeight="1">
      <c r="A127" s="121"/>
      <c r="B127" s="733"/>
      <c r="C127" s="734"/>
      <c r="D127" s="708"/>
      <c r="E127" s="708"/>
      <c r="F127" s="708"/>
      <c r="G127" s="708"/>
      <c r="H127" s="708"/>
      <c r="I127" s="708"/>
      <c r="J127" s="708"/>
      <c r="K127" s="708"/>
      <c r="L127" s="708"/>
      <c r="M127" s="33"/>
      <c r="N127" s="33"/>
      <c r="O127" s="725"/>
      <c r="P127" s="725"/>
      <c r="Q127" s="725"/>
      <c r="R127" s="725"/>
      <c r="S127" s="730"/>
      <c r="T127" s="731"/>
      <c r="U127" s="731"/>
      <c r="V127" s="732"/>
      <c r="W127" s="33"/>
      <c r="X127" s="739"/>
      <c r="Y127" s="740"/>
      <c r="Z127" s="740"/>
      <c r="AA127" s="740"/>
      <c r="AB127" s="740"/>
      <c r="AC127" s="740"/>
      <c r="AD127" s="740"/>
      <c r="AE127" s="741"/>
      <c r="AF127" s="346"/>
      <c r="AG127" s="632">
        <f>IF(X126="","",X126)</f>
      </c>
      <c r="AH127" s="632"/>
      <c r="AI127" s="632"/>
      <c r="AJ127" s="632"/>
      <c r="AK127" s="632"/>
      <c r="AL127" s="632"/>
      <c r="AM127" s="632"/>
      <c r="AN127" s="121"/>
    </row>
    <row r="128" spans="1:40" ht="4.5" customHeight="1">
      <c r="A128" s="121"/>
      <c r="B128" s="136"/>
      <c r="C128" s="187"/>
      <c r="D128" s="173"/>
      <c r="E128" s="4"/>
      <c r="F128" s="4"/>
      <c r="G128" s="33"/>
      <c r="H128" s="33"/>
      <c r="I128" s="33"/>
      <c r="J128" s="33"/>
      <c r="K128" s="33"/>
      <c r="L128" s="33"/>
      <c r="M128" s="33"/>
      <c r="N128" s="33"/>
      <c r="O128" s="31"/>
      <c r="P128" s="862">
        <f>IF(SUM(AG115:AM127)&lt;&gt;SUM(X115:AE127),"Keine Übereinstimmung zwischen Anlage 2 und Kostenaufstellung","")</f>
      </c>
      <c r="Q128" s="862"/>
      <c r="R128" s="862"/>
      <c r="S128" s="862"/>
      <c r="T128" s="862"/>
      <c r="U128" s="862"/>
      <c r="V128" s="862"/>
      <c r="W128" s="862"/>
      <c r="X128" s="862"/>
      <c r="Y128" s="862"/>
      <c r="Z128" s="862"/>
      <c r="AA128" s="862"/>
      <c r="AB128" s="862"/>
      <c r="AC128" s="862"/>
      <c r="AD128" s="862"/>
      <c r="AE128" s="4"/>
      <c r="AF128" s="350"/>
      <c r="AG128" s="4"/>
      <c r="AH128" s="4"/>
      <c r="AI128" s="4"/>
      <c r="AJ128" s="322"/>
      <c r="AK128" s="322"/>
      <c r="AL128" s="322"/>
      <c r="AM128" s="322"/>
      <c r="AN128" s="121"/>
    </row>
    <row r="129" spans="1:43" ht="18" customHeight="1">
      <c r="A129" s="121"/>
      <c r="B129" s="313"/>
      <c r="C129" s="187" t="s">
        <v>366</v>
      </c>
      <c r="D129" s="174" t="s">
        <v>73</v>
      </c>
      <c r="E129" s="68"/>
      <c r="F129" s="68"/>
      <c r="G129" s="31"/>
      <c r="H129" s="31"/>
      <c r="I129" s="31"/>
      <c r="J129" s="31"/>
      <c r="K129" s="31"/>
      <c r="L129" s="31"/>
      <c r="M129" s="31"/>
      <c r="N129" s="31"/>
      <c r="O129" s="31"/>
      <c r="P129" s="862"/>
      <c r="Q129" s="862"/>
      <c r="R129" s="862"/>
      <c r="S129" s="862"/>
      <c r="T129" s="862"/>
      <c r="U129" s="862"/>
      <c r="V129" s="862"/>
      <c r="W129" s="862"/>
      <c r="X129" s="862"/>
      <c r="Y129" s="862"/>
      <c r="Z129" s="862"/>
      <c r="AA129" s="862"/>
      <c r="AB129" s="862"/>
      <c r="AC129" s="862"/>
      <c r="AD129" s="862"/>
      <c r="AE129" s="68"/>
      <c r="AF129" s="356">
        <f>IF(SUM(AG115:AM127)=0,0,SUM(AG115:AM127))</f>
        <v>0</v>
      </c>
      <c r="AG129" s="472">
        <f>IF(SUM(X115:AE127)=0,"",SUM(X115:AE127))</f>
      </c>
      <c r="AH129" s="473"/>
      <c r="AI129" s="473"/>
      <c r="AJ129" s="473"/>
      <c r="AK129" s="473"/>
      <c r="AL129" s="473"/>
      <c r="AM129" s="474"/>
      <c r="AN129" s="121"/>
      <c r="AQ129" s="447"/>
    </row>
    <row r="130" spans="1:40" ht="6" customHeight="1">
      <c r="A130" s="121"/>
      <c r="B130" s="335"/>
      <c r="C130" s="336"/>
      <c r="D130" s="337"/>
      <c r="E130" s="120"/>
      <c r="F130" s="120"/>
      <c r="G130" s="40"/>
      <c r="H130" s="40"/>
      <c r="I130" s="40"/>
      <c r="J130" s="40"/>
      <c r="K130" s="40"/>
      <c r="L130" s="40"/>
      <c r="M130" s="40"/>
      <c r="N130" s="40"/>
      <c r="O130" s="40"/>
      <c r="P130" s="863"/>
      <c r="Q130" s="863"/>
      <c r="R130" s="863"/>
      <c r="S130" s="863"/>
      <c r="T130" s="863"/>
      <c r="U130" s="863"/>
      <c r="V130" s="863"/>
      <c r="W130" s="863"/>
      <c r="X130" s="863"/>
      <c r="Y130" s="863"/>
      <c r="Z130" s="863"/>
      <c r="AA130" s="863"/>
      <c r="AB130" s="863"/>
      <c r="AC130" s="863"/>
      <c r="AD130" s="863"/>
      <c r="AE130" s="120"/>
      <c r="AF130" s="351"/>
      <c r="AG130" s="120"/>
      <c r="AH130" s="120"/>
      <c r="AI130" s="120"/>
      <c r="AJ130" s="323"/>
      <c r="AK130" s="323"/>
      <c r="AL130" s="323"/>
      <c r="AM130" s="323"/>
      <c r="AN130" s="143"/>
    </row>
    <row r="131" spans="1:40" ht="6" customHeight="1">
      <c r="A131" s="68"/>
      <c r="B131" s="338"/>
      <c r="C131" s="233"/>
      <c r="D131" s="41"/>
      <c r="E131" s="130"/>
      <c r="F131" s="130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352"/>
      <c r="AG131" s="130"/>
      <c r="AH131" s="130"/>
      <c r="AI131" s="130"/>
      <c r="AJ131" s="339"/>
      <c r="AK131" s="339"/>
      <c r="AL131" s="339"/>
      <c r="AM131" s="339"/>
      <c r="AN131" s="130"/>
    </row>
    <row r="132" spans="1:43" ht="19.5" customHeight="1">
      <c r="A132" s="462">
        <f ca="1">TODAY()</f>
        <v>41731</v>
      </c>
      <c r="B132" s="137"/>
      <c r="C132" s="312" t="s">
        <v>353</v>
      </c>
      <c r="D132" s="92" t="s">
        <v>352</v>
      </c>
      <c r="E132" s="122"/>
      <c r="F132" s="122"/>
      <c r="G132" s="36"/>
      <c r="H132" s="36"/>
      <c r="I132" s="36"/>
      <c r="J132" s="36"/>
      <c r="K132" s="36"/>
      <c r="L132" s="36"/>
      <c r="M132" s="33"/>
      <c r="N132" s="33"/>
      <c r="O132" s="31"/>
      <c r="P132" s="31"/>
      <c r="Q132" s="31"/>
      <c r="R132" s="31"/>
      <c r="S132" s="31"/>
      <c r="T132" s="4"/>
      <c r="U132" s="4"/>
      <c r="V132" s="4"/>
      <c r="W132" s="4"/>
      <c r="X132" s="281"/>
      <c r="Y132" s="281"/>
      <c r="Z132" s="281"/>
      <c r="AA132" s="281"/>
      <c r="AB132" s="281"/>
      <c r="AC132" s="281"/>
      <c r="AD132" s="281"/>
      <c r="AE132" s="281"/>
      <c r="AF132" s="353"/>
      <c r="AG132" s="311"/>
      <c r="AH132" s="311"/>
      <c r="AI132" s="311"/>
      <c r="AJ132" s="311"/>
      <c r="AK132" s="311"/>
      <c r="AL132" s="311"/>
      <c r="AM132" s="311"/>
      <c r="AN132" s="121"/>
      <c r="AQ132" s="447"/>
    </row>
    <row r="133" spans="1:40" ht="18" customHeight="1">
      <c r="A133" s="462"/>
      <c r="B133" s="136"/>
      <c r="C133" s="187" t="s">
        <v>367</v>
      </c>
      <c r="D133" s="137" t="s">
        <v>190</v>
      </c>
      <c r="E133" s="4"/>
      <c r="F133" s="4"/>
      <c r="G133" s="33"/>
      <c r="H133" s="33"/>
      <c r="I133" s="33"/>
      <c r="J133" s="33"/>
      <c r="K133" s="33"/>
      <c r="L133" s="33"/>
      <c r="M133" s="33"/>
      <c r="N133" s="33"/>
      <c r="O133" s="31"/>
      <c r="P133" s="31"/>
      <c r="Q133" s="31"/>
      <c r="R133" s="31"/>
      <c r="S133" s="31"/>
      <c r="T133" s="31"/>
      <c r="U133" s="33"/>
      <c r="V133" s="33"/>
      <c r="W133" s="33"/>
      <c r="X133" s="864"/>
      <c r="Y133" s="865"/>
      <c r="Z133" s="865"/>
      <c r="AA133" s="865"/>
      <c r="AB133" s="865"/>
      <c r="AC133" s="865"/>
      <c r="AD133" s="865"/>
      <c r="AE133" s="866"/>
      <c r="AF133" s="349"/>
      <c r="AG133" s="643">
        <f>IF(X133="","",X133)</f>
      </c>
      <c r="AH133" s="643"/>
      <c r="AI133" s="643"/>
      <c r="AJ133" s="643"/>
      <c r="AK133" s="643"/>
      <c r="AL133" s="643"/>
      <c r="AM133" s="643"/>
      <c r="AN133" s="121"/>
    </row>
    <row r="134" spans="1:40" ht="18" customHeight="1">
      <c r="A134" s="462"/>
      <c r="B134" s="136"/>
      <c r="C134" s="187" t="s">
        <v>368</v>
      </c>
      <c r="D134" s="137" t="s">
        <v>372</v>
      </c>
      <c r="E134" s="33"/>
      <c r="F134" s="4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864"/>
      <c r="Y134" s="865"/>
      <c r="Z134" s="865"/>
      <c r="AA134" s="865"/>
      <c r="AB134" s="865"/>
      <c r="AC134" s="865"/>
      <c r="AD134" s="865"/>
      <c r="AE134" s="866"/>
      <c r="AF134" s="349"/>
      <c r="AG134" s="643">
        <f>IF(X134="","",X134)</f>
      </c>
      <c r="AH134" s="643"/>
      <c r="AI134" s="643"/>
      <c r="AJ134" s="643"/>
      <c r="AK134" s="643"/>
      <c r="AL134" s="643"/>
      <c r="AM134" s="643"/>
      <c r="AN134" s="121"/>
    </row>
    <row r="135" spans="1:40" ht="11.25" customHeight="1">
      <c r="A135" s="462"/>
      <c r="B135" s="313"/>
      <c r="C135" s="187" t="s">
        <v>369</v>
      </c>
      <c r="D135" s="834" t="s">
        <v>467</v>
      </c>
      <c r="E135" s="834"/>
      <c r="F135" s="834"/>
      <c r="G135" s="834"/>
      <c r="H135" s="834"/>
      <c r="I135" s="834"/>
      <c r="J135" s="834"/>
      <c r="K135" s="834"/>
      <c r="L135" s="834"/>
      <c r="M135" s="834"/>
      <c r="N135" s="33"/>
      <c r="O135" s="725" t="s">
        <v>436</v>
      </c>
      <c r="P135" s="725"/>
      <c r="Q135" s="725"/>
      <c r="R135" s="726"/>
      <c r="S135" s="727">
        <f>AB570</f>
      </c>
      <c r="T135" s="728"/>
      <c r="U135" s="728"/>
      <c r="V135" s="729"/>
      <c r="W135" s="33"/>
      <c r="X135" s="637"/>
      <c r="Y135" s="638"/>
      <c r="Z135" s="638"/>
      <c r="AA135" s="638"/>
      <c r="AB135" s="638"/>
      <c r="AC135" s="638"/>
      <c r="AD135" s="638"/>
      <c r="AE135" s="639"/>
      <c r="AF135" s="349"/>
      <c r="AG135" s="859">
        <f>IF(AND(X135&lt;&gt;"",O570=""),"",IF(X135&lt;&gt;O570,X135-O570,""))</f>
      </c>
      <c r="AH135" s="860"/>
      <c r="AI135" s="860"/>
      <c r="AJ135" s="860"/>
      <c r="AK135" s="860"/>
      <c r="AL135" s="860"/>
      <c r="AM135" s="861"/>
      <c r="AN135" s="121"/>
    </row>
    <row r="136" spans="1:40" ht="11.25" customHeight="1">
      <c r="A136" s="462"/>
      <c r="B136" s="313"/>
      <c r="C136" s="187"/>
      <c r="D136" s="715" t="s">
        <v>472</v>
      </c>
      <c r="E136" s="715"/>
      <c r="F136" s="715"/>
      <c r="G136" s="715"/>
      <c r="H136" s="715"/>
      <c r="I136" s="715"/>
      <c r="J136" s="715"/>
      <c r="K136" s="715"/>
      <c r="L136" s="715"/>
      <c r="M136" s="715"/>
      <c r="N136" s="33"/>
      <c r="O136" s="725"/>
      <c r="P136" s="725"/>
      <c r="Q136" s="725"/>
      <c r="R136" s="726"/>
      <c r="S136" s="730"/>
      <c r="T136" s="731"/>
      <c r="U136" s="731"/>
      <c r="V136" s="732"/>
      <c r="W136" s="33"/>
      <c r="X136" s="640"/>
      <c r="Y136" s="641"/>
      <c r="Z136" s="641"/>
      <c r="AA136" s="641"/>
      <c r="AB136" s="641"/>
      <c r="AC136" s="641"/>
      <c r="AD136" s="641"/>
      <c r="AE136" s="642"/>
      <c r="AF136" s="349"/>
      <c r="AG136" s="856">
        <f>IF(X135="","",X135)</f>
      </c>
      <c r="AH136" s="857"/>
      <c r="AI136" s="857"/>
      <c r="AJ136" s="857"/>
      <c r="AK136" s="857"/>
      <c r="AL136" s="857"/>
      <c r="AM136" s="858"/>
      <c r="AN136" s="121"/>
    </row>
    <row r="137" spans="1:40" ht="11.25" customHeight="1">
      <c r="A137" s="462"/>
      <c r="B137" s="313"/>
      <c r="C137" s="187" t="s">
        <v>370</v>
      </c>
      <c r="D137" s="834" t="s">
        <v>468</v>
      </c>
      <c r="E137" s="834"/>
      <c r="F137" s="834"/>
      <c r="G137" s="834"/>
      <c r="H137" s="834"/>
      <c r="I137" s="834"/>
      <c r="J137" s="834"/>
      <c r="K137" s="834"/>
      <c r="L137" s="834"/>
      <c r="M137" s="834"/>
      <c r="N137" s="137"/>
      <c r="O137" s="725" t="s">
        <v>436</v>
      </c>
      <c r="P137" s="725"/>
      <c r="Q137" s="725"/>
      <c r="R137" s="726"/>
      <c r="S137" s="727">
        <f>IF(AB572="","",AB572)</f>
      </c>
      <c r="T137" s="728"/>
      <c r="U137" s="728"/>
      <c r="V137" s="729"/>
      <c r="W137" s="398"/>
      <c r="X137" s="637"/>
      <c r="Y137" s="638"/>
      <c r="Z137" s="638"/>
      <c r="AA137" s="638"/>
      <c r="AB137" s="638"/>
      <c r="AC137" s="638"/>
      <c r="AD137" s="638"/>
      <c r="AE137" s="639"/>
      <c r="AF137" s="349"/>
      <c r="AG137" s="859">
        <f>IF(AND(X137&lt;&gt;"",O572=""),"",IF(X137&lt;&gt;O572,X137-O572,""))</f>
      </c>
      <c r="AH137" s="860"/>
      <c r="AI137" s="860"/>
      <c r="AJ137" s="860"/>
      <c r="AK137" s="860"/>
      <c r="AL137" s="860"/>
      <c r="AM137" s="861"/>
      <c r="AN137" s="121"/>
    </row>
    <row r="138" spans="1:40" ht="10.5" customHeight="1">
      <c r="A138" s="462"/>
      <c r="B138" s="313"/>
      <c r="C138" s="187"/>
      <c r="D138" s="715" t="s">
        <v>473</v>
      </c>
      <c r="E138" s="715"/>
      <c r="F138" s="715"/>
      <c r="G138" s="715"/>
      <c r="H138" s="715"/>
      <c r="I138" s="715"/>
      <c r="J138" s="715"/>
      <c r="K138" s="715"/>
      <c r="L138" s="715"/>
      <c r="M138" s="715"/>
      <c r="N138" s="137"/>
      <c r="O138" s="725"/>
      <c r="P138" s="725"/>
      <c r="Q138" s="725"/>
      <c r="R138" s="726"/>
      <c r="S138" s="730"/>
      <c r="T138" s="731"/>
      <c r="U138" s="731"/>
      <c r="V138" s="732"/>
      <c r="W138" s="99"/>
      <c r="X138" s="640"/>
      <c r="Y138" s="641"/>
      <c r="Z138" s="641"/>
      <c r="AA138" s="641"/>
      <c r="AB138" s="641"/>
      <c r="AC138" s="641"/>
      <c r="AD138" s="641"/>
      <c r="AE138" s="642"/>
      <c r="AF138" s="346"/>
      <c r="AG138" s="856">
        <f>IF(X137="","",X137)</f>
      </c>
      <c r="AH138" s="857"/>
      <c r="AI138" s="857"/>
      <c r="AJ138" s="857"/>
      <c r="AK138" s="857"/>
      <c r="AL138" s="857"/>
      <c r="AM138" s="858"/>
      <c r="AN138" s="121"/>
    </row>
    <row r="139" spans="1:40" ht="10.5" customHeight="1">
      <c r="A139" s="462"/>
      <c r="B139" s="313"/>
      <c r="C139" s="187" t="s">
        <v>371</v>
      </c>
      <c r="D139" s="137" t="s">
        <v>396</v>
      </c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725" t="s">
        <v>436</v>
      </c>
      <c r="P139" s="725"/>
      <c r="Q139" s="725"/>
      <c r="R139" s="726"/>
      <c r="S139" s="727">
        <f>IF(AB573="","",AB573)</f>
      </c>
      <c r="T139" s="728"/>
      <c r="U139" s="728"/>
      <c r="V139" s="729"/>
      <c r="W139" s="367"/>
      <c r="X139" s="637"/>
      <c r="Y139" s="638"/>
      <c r="Z139" s="638"/>
      <c r="AA139" s="638"/>
      <c r="AB139" s="638"/>
      <c r="AC139" s="638"/>
      <c r="AD139" s="638"/>
      <c r="AE139" s="639"/>
      <c r="AF139" s="346"/>
      <c r="AG139" s="868">
        <f>IF(AND(X139&lt;&gt;"",O573=""),"",IF(X139&lt;&gt;O573,X139-O573,""))</f>
      </c>
      <c r="AH139" s="869"/>
      <c r="AI139" s="869"/>
      <c r="AJ139" s="869"/>
      <c r="AK139" s="869"/>
      <c r="AL139" s="869"/>
      <c r="AM139" s="870"/>
      <c r="AN139" s="121"/>
    </row>
    <row r="140" spans="1:40" ht="10.5" customHeight="1">
      <c r="A140" s="462"/>
      <c r="B140" s="313"/>
      <c r="C140" s="18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725"/>
      <c r="P140" s="725"/>
      <c r="Q140" s="725"/>
      <c r="R140" s="726"/>
      <c r="S140" s="730"/>
      <c r="T140" s="731"/>
      <c r="U140" s="731"/>
      <c r="V140" s="732"/>
      <c r="W140" s="367"/>
      <c r="X140" s="640"/>
      <c r="Y140" s="641"/>
      <c r="Z140" s="641"/>
      <c r="AA140" s="641"/>
      <c r="AB140" s="641"/>
      <c r="AC140" s="641"/>
      <c r="AD140" s="641"/>
      <c r="AE140" s="642"/>
      <c r="AF140" s="346"/>
      <c r="AG140" s="856">
        <f>IF(X139="","",X139)</f>
      </c>
      <c r="AH140" s="857"/>
      <c r="AI140" s="857"/>
      <c r="AJ140" s="857"/>
      <c r="AK140" s="857"/>
      <c r="AL140" s="857"/>
      <c r="AM140" s="858"/>
      <c r="AN140" s="121"/>
    </row>
    <row r="141" spans="1:40" ht="9" customHeight="1">
      <c r="A141" s="462"/>
      <c r="B141" s="313"/>
      <c r="C141" s="187"/>
      <c r="D141" s="137"/>
      <c r="E141" s="33"/>
      <c r="F141" s="4"/>
      <c r="G141" s="33"/>
      <c r="H141" s="33"/>
      <c r="I141" s="33"/>
      <c r="J141" s="33"/>
      <c r="K141" s="33"/>
      <c r="L141" s="33"/>
      <c r="M141" s="33"/>
      <c r="N141" s="33"/>
      <c r="O141" s="437"/>
      <c r="P141" s="867">
        <f>IF(AND(AG142="",O575=""),"",IF(SUM(AG133:AM140)&lt;&gt;AG142,"Keine Übereinstimmung zwischen Anlage 3 und Kostenaufstellung",""))</f>
      </c>
      <c r="Q141" s="867"/>
      <c r="R141" s="867"/>
      <c r="S141" s="867"/>
      <c r="T141" s="867"/>
      <c r="U141" s="867"/>
      <c r="V141" s="867"/>
      <c r="W141" s="867"/>
      <c r="X141" s="867"/>
      <c r="Y141" s="867"/>
      <c r="Z141" s="867"/>
      <c r="AA141" s="867"/>
      <c r="AB141" s="867"/>
      <c r="AC141" s="867"/>
      <c r="AD141" s="867"/>
      <c r="AE141" s="4"/>
      <c r="AF141" s="350"/>
      <c r="AG141" s="122"/>
      <c r="AH141" s="122"/>
      <c r="AI141" s="122"/>
      <c r="AJ141" s="122"/>
      <c r="AK141" s="122"/>
      <c r="AL141" s="122"/>
      <c r="AM141" s="122"/>
      <c r="AN141" s="121"/>
    </row>
    <row r="142" spans="1:40" ht="18" customHeight="1">
      <c r="A142" s="462"/>
      <c r="B142" s="29"/>
      <c r="C142" s="187" t="s">
        <v>409</v>
      </c>
      <c r="D142" s="174" t="s">
        <v>73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867"/>
      <c r="Q142" s="867"/>
      <c r="R142" s="867"/>
      <c r="S142" s="867"/>
      <c r="T142" s="867"/>
      <c r="U142" s="867"/>
      <c r="V142" s="867"/>
      <c r="W142" s="867"/>
      <c r="X142" s="867"/>
      <c r="Y142" s="867"/>
      <c r="Z142" s="867"/>
      <c r="AA142" s="867"/>
      <c r="AB142" s="867"/>
      <c r="AC142" s="867"/>
      <c r="AD142" s="867"/>
      <c r="AE142" s="4"/>
      <c r="AF142" s="357">
        <f>IF(SUM(AG133:AM140)=0,0,SUM(AG133:AM140))</f>
        <v>0</v>
      </c>
      <c r="AG142" s="472">
        <f>IF(SUM(X133:AE139)=0,"",SUM(X133:AE139))</f>
      </c>
      <c r="AH142" s="473"/>
      <c r="AI142" s="473"/>
      <c r="AJ142" s="473"/>
      <c r="AK142" s="473"/>
      <c r="AL142" s="473"/>
      <c r="AM142" s="474"/>
      <c r="AN142" s="121"/>
    </row>
    <row r="143" spans="1:40" ht="3.75" customHeight="1">
      <c r="A143" s="462"/>
      <c r="B143" s="42"/>
      <c r="C143" s="229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120"/>
      <c r="AD143" s="120"/>
      <c r="AE143" s="120"/>
      <c r="AF143" s="351"/>
      <c r="AG143" s="142"/>
      <c r="AH143" s="142"/>
      <c r="AI143" s="142"/>
      <c r="AJ143" s="142"/>
      <c r="AK143" s="142"/>
      <c r="AL143" s="142"/>
      <c r="AM143" s="142"/>
      <c r="AN143" s="143"/>
    </row>
    <row r="144" spans="1:40" ht="30" customHeight="1">
      <c r="A144" s="31"/>
      <c r="B144" s="33" t="s">
        <v>140</v>
      </c>
      <c r="C144" s="190"/>
      <c r="D144" s="8"/>
      <c r="E144" s="8"/>
      <c r="F144" s="541">
        <f>IF(AND(D23="",V23=""),"",IF(AND(D23&lt;&gt;"",V23&lt;&gt;""),CONCATENATE(D23,Q7,V23),D23))</f>
      </c>
      <c r="G144" s="541"/>
      <c r="H144" s="541"/>
      <c r="I144" s="541"/>
      <c r="J144" s="541"/>
      <c r="K144" s="541"/>
      <c r="L144" s="541"/>
      <c r="M144" s="541"/>
      <c r="N144" s="541"/>
      <c r="O144" s="541"/>
      <c r="P144" s="541"/>
      <c r="Q144" s="541"/>
      <c r="R144" s="541"/>
      <c r="S144" s="541"/>
      <c r="T144" s="541"/>
      <c r="U144" s="541"/>
      <c r="V144" s="541"/>
      <c r="W144" s="399"/>
      <c r="X144" s="8"/>
      <c r="Y144" s="4"/>
      <c r="Z144" s="8"/>
      <c r="AA144" s="8"/>
      <c r="AB144" s="8"/>
      <c r="AC144" s="8"/>
      <c r="AD144" s="8"/>
      <c r="AE144" s="8"/>
      <c r="AF144" s="354"/>
      <c r="AG144" s="8"/>
      <c r="AH144" s="540" t="s">
        <v>284</v>
      </c>
      <c r="AI144" s="540"/>
      <c r="AJ144" s="540"/>
      <c r="AK144" s="540"/>
      <c r="AL144" s="540"/>
      <c r="AM144" s="540"/>
      <c r="AN144" s="540"/>
    </row>
    <row r="145" spans="1:40" ht="6" customHeight="1">
      <c r="A145" s="33"/>
      <c r="B145" s="33"/>
      <c r="C145" s="217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55"/>
      <c r="AG145" s="33"/>
      <c r="AH145" s="33"/>
      <c r="AI145" s="33"/>
      <c r="AJ145" s="33"/>
      <c r="AK145" s="33"/>
      <c r="AL145" s="33"/>
      <c r="AM145" s="33"/>
      <c r="AN145" s="33"/>
    </row>
    <row r="146" spans="1:40" ht="10.5" customHeight="1">
      <c r="A146" s="68"/>
      <c r="B146" s="4"/>
      <c r="C146" s="18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350"/>
      <c r="AG146" s="4"/>
      <c r="AH146" s="4"/>
      <c r="AI146" s="4"/>
      <c r="AJ146" s="4"/>
      <c r="AK146" s="4"/>
      <c r="AL146" s="4"/>
      <c r="AM146" s="4"/>
      <c r="AN146" s="4"/>
    </row>
    <row r="147" spans="1:40" ht="15.75" customHeight="1">
      <c r="A147" s="121"/>
      <c r="B147" s="74"/>
      <c r="C147" s="181" t="s">
        <v>355</v>
      </c>
      <c r="D147" s="76" t="s">
        <v>56</v>
      </c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193"/>
      <c r="AN147" s="117"/>
    </row>
    <row r="148" spans="1:40" ht="6" customHeight="1">
      <c r="A148" s="121"/>
      <c r="B148" s="100"/>
      <c r="C148" s="720" t="s">
        <v>195</v>
      </c>
      <c r="D148" s="761" t="s">
        <v>149</v>
      </c>
      <c r="E148" s="762"/>
      <c r="F148" s="762"/>
      <c r="G148" s="762"/>
      <c r="H148" s="762"/>
      <c r="I148" s="762"/>
      <c r="J148" s="762"/>
      <c r="K148" s="762"/>
      <c r="L148" s="762"/>
      <c r="M148" s="762"/>
      <c r="N148" s="260"/>
      <c r="O148" s="117"/>
      <c r="P148" s="824" t="s">
        <v>57</v>
      </c>
      <c r="Q148" s="825"/>
      <c r="R148" s="825"/>
      <c r="S148" s="825"/>
      <c r="T148" s="825"/>
      <c r="U148" s="825"/>
      <c r="V148" s="825"/>
      <c r="W148" s="826"/>
      <c r="X148" s="672" t="s">
        <v>58</v>
      </c>
      <c r="Y148" s="673"/>
      <c r="Z148" s="673"/>
      <c r="AA148" s="673"/>
      <c r="AB148" s="673"/>
      <c r="AC148" s="673"/>
      <c r="AD148" s="673"/>
      <c r="AE148" s="673"/>
      <c r="AF148" s="673"/>
      <c r="AG148" s="673"/>
      <c r="AH148" s="673"/>
      <c r="AI148" s="673"/>
      <c r="AJ148" s="673"/>
      <c r="AK148" s="673"/>
      <c r="AL148" s="673"/>
      <c r="AM148" s="674"/>
      <c r="AN148" s="121"/>
    </row>
    <row r="149" spans="1:40" ht="6" customHeight="1">
      <c r="A149" s="121"/>
      <c r="B149" s="29"/>
      <c r="C149" s="721"/>
      <c r="D149" s="742"/>
      <c r="E149" s="742"/>
      <c r="F149" s="742"/>
      <c r="G149" s="742"/>
      <c r="H149" s="742"/>
      <c r="I149" s="742"/>
      <c r="J149" s="742"/>
      <c r="K149" s="742"/>
      <c r="L149" s="742"/>
      <c r="M149" s="742"/>
      <c r="N149" s="84"/>
      <c r="O149" s="121"/>
      <c r="P149" s="827"/>
      <c r="Q149" s="828"/>
      <c r="R149" s="828"/>
      <c r="S149" s="828"/>
      <c r="T149" s="828"/>
      <c r="U149" s="828"/>
      <c r="V149" s="828"/>
      <c r="W149" s="829"/>
      <c r="X149" s="675"/>
      <c r="Y149" s="676"/>
      <c r="Z149" s="676"/>
      <c r="AA149" s="676"/>
      <c r="AB149" s="676"/>
      <c r="AC149" s="676"/>
      <c r="AD149" s="676"/>
      <c r="AE149" s="676"/>
      <c r="AF149" s="676"/>
      <c r="AG149" s="676"/>
      <c r="AH149" s="676"/>
      <c r="AI149" s="676"/>
      <c r="AJ149" s="676"/>
      <c r="AK149" s="676"/>
      <c r="AL149" s="676"/>
      <c r="AM149" s="677"/>
      <c r="AN149" s="32"/>
    </row>
    <row r="150" spans="1:40" ht="10.5" customHeight="1">
      <c r="A150" s="121"/>
      <c r="B150" s="29"/>
      <c r="C150" s="176"/>
      <c r="D150" s="742"/>
      <c r="E150" s="742"/>
      <c r="F150" s="742"/>
      <c r="G150" s="742"/>
      <c r="H150" s="742"/>
      <c r="I150" s="742"/>
      <c r="J150" s="742"/>
      <c r="K150" s="742"/>
      <c r="L150" s="742"/>
      <c r="M150" s="742"/>
      <c r="N150" s="84"/>
      <c r="O150" s="121"/>
      <c r="P150" s="750" t="s">
        <v>94</v>
      </c>
      <c r="Q150" s="751"/>
      <c r="R150" s="672" t="s">
        <v>248</v>
      </c>
      <c r="S150" s="673"/>
      <c r="T150" s="673"/>
      <c r="U150" s="673"/>
      <c r="V150" s="673"/>
      <c r="W150" s="674"/>
      <c r="X150" s="669" t="s">
        <v>411</v>
      </c>
      <c r="Y150" s="670"/>
      <c r="Z150" s="670"/>
      <c r="AA150" s="670"/>
      <c r="AB150" s="670"/>
      <c r="AC150" s="670"/>
      <c r="AD150" s="670"/>
      <c r="AE150" s="671"/>
      <c r="AF150" s="329"/>
      <c r="AG150" s="668" t="s">
        <v>59</v>
      </c>
      <c r="AH150" s="668"/>
      <c r="AI150" s="668"/>
      <c r="AJ150" s="668"/>
      <c r="AK150" s="668"/>
      <c r="AL150" s="668"/>
      <c r="AM150" s="668"/>
      <c r="AN150" s="32"/>
    </row>
    <row r="151" spans="1:40" ht="12">
      <c r="A151" s="121"/>
      <c r="B151" s="42"/>
      <c r="C151" s="230"/>
      <c r="D151" s="763"/>
      <c r="E151" s="763"/>
      <c r="F151" s="763"/>
      <c r="G151" s="763"/>
      <c r="H151" s="763"/>
      <c r="I151" s="763"/>
      <c r="J151" s="763"/>
      <c r="K151" s="763"/>
      <c r="L151" s="763"/>
      <c r="M151" s="763"/>
      <c r="N151" s="261"/>
      <c r="O151" s="143"/>
      <c r="P151" s="752"/>
      <c r="Q151" s="753"/>
      <c r="R151" s="675"/>
      <c r="S151" s="676"/>
      <c r="T151" s="676"/>
      <c r="U151" s="676"/>
      <c r="V151" s="676"/>
      <c r="W151" s="677"/>
      <c r="X151" s="669" t="s">
        <v>61</v>
      </c>
      <c r="Y151" s="670"/>
      <c r="Z151" s="671"/>
      <c r="AA151" s="668"/>
      <c r="AB151" s="668"/>
      <c r="AC151" s="668"/>
      <c r="AD151" s="668"/>
      <c r="AE151" s="668"/>
      <c r="AF151" s="328"/>
      <c r="AG151" s="669" t="s">
        <v>61</v>
      </c>
      <c r="AH151" s="670"/>
      <c r="AI151" s="670"/>
      <c r="AJ151" s="650"/>
      <c r="AK151" s="651"/>
      <c r="AL151" s="651"/>
      <c r="AM151" s="652"/>
      <c r="AN151" s="32"/>
    </row>
    <row r="152" spans="1:40" ht="9.75" customHeight="1">
      <c r="A152" s="121"/>
      <c r="B152" s="31"/>
      <c r="C152" s="231"/>
      <c r="D152" s="40" t="s">
        <v>300</v>
      </c>
      <c r="E152" s="144"/>
      <c r="F152" s="40"/>
      <c r="G152" s="40"/>
      <c r="H152" s="40"/>
      <c r="I152" s="40"/>
      <c r="J152" s="40"/>
      <c r="K152" s="40"/>
      <c r="L152" s="40"/>
      <c r="M152" s="99" t="s">
        <v>60</v>
      </c>
      <c r="N152" s="99">
        <f>IF(R152&lt;&gt;"",1,0)</f>
        <v>0</v>
      </c>
      <c r="O152" s="4"/>
      <c r="P152" s="709"/>
      <c r="Q152" s="710"/>
      <c r="R152" s="609"/>
      <c r="S152" s="610"/>
      <c r="T152" s="610"/>
      <c r="U152" s="610"/>
      <c r="V152" s="610"/>
      <c r="W152" s="611"/>
      <c r="X152" s="659"/>
      <c r="Y152" s="660"/>
      <c r="Z152" s="661"/>
      <c r="AA152" s="600">
        <f>IF(OR(R152="",X152=""),"",X152*R152/100)</f>
      </c>
      <c r="AB152" s="601"/>
      <c r="AC152" s="601"/>
      <c r="AD152" s="601"/>
      <c r="AE152" s="602"/>
      <c r="AF152" s="325"/>
      <c r="AG152" s="659"/>
      <c r="AH152" s="660"/>
      <c r="AI152" s="661"/>
      <c r="AJ152" s="587">
        <f>IF(OR(R152="",AG152=""),"",R152*AG152/100)</f>
      </c>
      <c r="AK152" s="587"/>
      <c r="AL152" s="587"/>
      <c r="AM152" s="587"/>
      <c r="AN152" s="121"/>
    </row>
    <row r="153" spans="1:40" ht="6" customHeight="1">
      <c r="A153" s="121"/>
      <c r="B153" s="31"/>
      <c r="C153" s="17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711"/>
      <c r="Q153" s="712"/>
      <c r="R153" s="754"/>
      <c r="S153" s="755"/>
      <c r="T153" s="755"/>
      <c r="U153" s="755"/>
      <c r="V153" s="755"/>
      <c r="W153" s="756"/>
      <c r="X153" s="662"/>
      <c r="Y153" s="663"/>
      <c r="Z153" s="664"/>
      <c r="AA153" s="603"/>
      <c r="AB153" s="604"/>
      <c r="AC153" s="604"/>
      <c r="AD153" s="604"/>
      <c r="AE153" s="605"/>
      <c r="AF153" s="326"/>
      <c r="AG153" s="662"/>
      <c r="AH153" s="663"/>
      <c r="AI153" s="664"/>
      <c r="AJ153" s="587"/>
      <c r="AK153" s="587"/>
      <c r="AL153" s="587"/>
      <c r="AM153" s="587"/>
      <c r="AN153" s="121"/>
    </row>
    <row r="154" spans="1:42" ht="9.75" customHeight="1">
      <c r="A154" s="121"/>
      <c r="B154" s="61"/>
      <c r="C154" s="176" t="s">
        <v>196</v>
      </c>
      <c r="D154" s="168"/>
      <c r="E154" s="168"/>
      <c r="F154" s="168"/>
      <c r="G154" s="168"/>
      <c r="H154" s="168"/>
      <c r="I154" s="169"/>
      <c r="J154" s="168"/>
      <c r="K154" s="169"/>
      <c r="L154" s="31"/>
      <c r="M154" s="45">
        <f>IF(R152&lt;&gt;"",1,"")</f>
      </c>
      <c r="N154" s="51"/>
      <c r="O154" s="4"/>
      <c r="P154" s="711"/>
      <c r="Q154" s="712"/>
      <c r="R154" s="754"/>
      <c r="S154" s="755"/>
      <c r="T154" s="755"/>
      <c r="U154" s="755"/>
      <c r="V154" s="755"/>
      <c r="W154" s="756"/>
      <c r="X154" s="662"/>
      <c r="Y154" s="663"/>
      <c r="Z154" s="664"/>
      <c r="AA154" s="603"/>
      <c r="AB154" s="604"/>
      <c r="AC154" s="604"/>
      <c r="AD154" s="604"/>
      <c r="AE154" s="605"/>
      <c r="AF154" s="326"/>
      <c r="AG154" s="662"/>
      <c r="AH154" s="663"/>
      <c r="AI154" s="664"/>
      <c r="AJ154" s="587"/>
      <c r="AK154" s="587"/>
      <c r="AL154" s="587"/>
      <c r="AM154" s="587"/>
      <c r="AN154" s="121"/>
      <c r="AP154" s="434">
        <f>IF(AG152&gt;3,R152*3/100,AJ152)</f>
      </c>
    </row>
    <row r="155" spans="1:42" ht="12">
      <c r="A155" s="121"/>
      <c r="B155" s="31"/>
      <c r="C155" s="176"/>
      <c r="D155" s="625"/>
      <c r="E155" s="625"/>
      <c r="F155" s="625"/>
      <c r="G155" s="625"/>
      <c r="H155" s="625"/>
      <c r="I155" s="625"/>
      <c r="J155" s="625"/>
      <c r="K155" s="625"/>
      <c r="L155" s="625"/>
      <c r="M155" s="625"/>
      <c r="N155" s="275"/>
      <c r="O155" s="4"/>
      <c r="P155" s="713"/>
      <c r="Q155" s="714"/>
      <c r="R155" s="612"/>
      <c r="S155" s="613"/>
      <c r="T155" s="613"/>
      <c r="U155" s="613"/>
      <c r="V155" s="613"/>
      <c r="W155" s="614"/>
      <c r="X155" s="665"/>
      <c r="Y155" s="666"/>
      <c r="Z155" s="667"/>
      <c r="AA155" s="606"/>
      <c r="AB155" s="607"/>
      <c r="AC155" s="607"/>
      <c r="AD155" s="607"/>
      <c r="AE155" s="608"/>
      <c r="AF155" s="327"/>
      <c r="AG155" s="665"/>
      <c r="AH155" s="666"/>
      <c r="AI155" s="667"/>
      <c r="AJ155" s="587"/>
      <c r="AK155" s="587"/>
      <c r="AL155" s="587"/>
      <c r="AM155" s="587"/>
      <c r="AN155" s="121"/>
      <c r="AP155" s="434"/>
    </row>
    <row r="156" spans="1:42" ht="9.75" customHeight="1">
      <c r="A156" s="121"/>
      <c r="B156" s="31"/>
      <c r="C156" s="231"/>
      <c r="D156" s="40" t="s">
        <v>300</v>
      </c>
      <c r="E156" s="44"/>
      <c r="F156" s="44"/>
      <c r="G156" s="44"/>
      <c r="H156" s="44"/>
      <c r="I156" s="44"/>
      <c r="J156" s="44"/>
      <c r="K156" s="44"/>
      <c r="L156" s="24"/>
      <c r="M156" s="24"/>
      <c r="N156" s="99">
        <f>IF(R156&lt;&gt;"",1,0)</f>
        <v>0</v>
      </c>
      <c r="O156" s="25"/>
      <c r="P156" s="709"/>
      <c r="Q156" s="710"/>
      <c r="R156" s="609"/>
      <c r="S156" s="610"/>
      <c r="T156" s="610"/>
      <c r="U156" s="610"/>
      <c r="V156" s="610"/>
      <c r="W156" s="611"/>
      <c r="X156" s="659"/>
      <c r="Y156" s="660"/>
      <c r="Z156" s="661"/>
      <c r="AA156" s="600">
        <f>IF(OR(R156="",X156=""),"",X156*R156/100)</f>
      </c>
      <c r="AB156" s="601"/>
      <c r="AC156" s="601"/>
      <c r="AD156" s="601"/>
      <c r="AE156" s="602"/>
      <c r="AF156" s="325"/>
      <c r="AG156" s="659"/>
      <c r="AH156" s="660"/>
      <c r="AI156" s="661"/>
      <c r="AJ156" s="587">
        <f>IF(OR(R156="",AG156=""),"",R156*AG156/100)</f>
      </c>
      <c r="AK156" s="587"/>
      <c r="AL156" s="587"/>
      <c r="AM156" s="587"/>
      <c r="AN156" s="121"/>
      <c r="AP156" s="434"/>
    </row>
    <row r="157" spans="1:42" ht="6" customHeight="1">
      <c r="A157" s="121"/>
      <c r="B157" s="31"/>
      <c r="C157" s="176"/>
      <c r="D157" s="24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2"/>
      <c r="P157" s="711"/>
      <c r="Q157" s="712"/>
      <c r="R157" s="754"/>
      <c r="S157" s="755"/>
      <c r="T157" s="755"/>
      <c r="U157" s="755"/>
      <c r="V157" s="755"/>
      <c r="W157" s="756"/>
      <c r="X157" s="662"/>
      <c r="Y157" s="663"/>
      <c r="Z157" s="664"/>
      <c r="AA157" s="603"/>
      <c r="AB157" s="604"/>
      <c r="AC157" s="604"/>
      <c r="AD157" s="604"/>
      <c r="AE157" s="605"/>
      <c r="AF157" s="326"/>
      <c r="AG157" s="662"/>
      <c r="AH157" s="663"/>
      <c r="AI157" s="664"/>
      <c r="AJ157" s="587"/>
      <c r="AK157" s="587"/>
      <c r="AL157" s="587"/>
      <c r="AM157" s="587"/>
      <c r="AN157" s="121"/>
      <c r="AP157" s="434"/>
    </row>
    <row r="158" spans="1:42" ht="9.75" customHeight="1">
      <c r="A158" s="121"/>
      <c r="B158" s="61"/>
      <c r="C158" s="176" t="s">
        <v>197</v>
      </c>
      <c r="D158" s="168"/>
      <c r="E158" s="168"/>
      <c r="F158" s="168"/>
      <c r="G158" s="168"/>
      <c r="H158" s="168"/>
      <c r="I158" s="169"/>
      <c r="J158" s="168"/>
      <c r="K158" s="169"/>
      <c r="L158" s="31"/>
      <c r="M158" s="45">
        <f>IF(N156=0,"",SUM(N152:N156))</f>
      </c>
      <c r="N158" s="276"/>
      <c r="O158" s="32"/>
      <c r="P158" s="711"/>
      <c r="Q158" s="712"/>
      <c r="R158" s="754"/>
      <c r="S158" s="755"/>
      <c r="T158" s="755"/>
      <c r="U158" s="755"/>
      <c r="V158" s="755"/>
      <c r="W158" s="756"/>
      <c r="X158" s="662"/>
      <c r="Y158" s="663"/>
      <c r="Z158" s="664"/>
      <c r="AA158" s="603"/>
      <c r="AB158" s="604"/>
      <c r="AC158" s="604"/>
      <c r="AD158" s="604"/>
      <c r="AE158" s="605"/>
      <c r="AF158" s="326"/>
      <c r="AG158" s="662"/>
      <c r="AH158" s="663"/>
      <c r="AI158" s="664"/>
      <c r="AJ158" s="587"/>
      <c r="AK158" s="587"/>
      <c r="AL158" s="587"/>
      <c r="AM158" s="587"/>
      <c r="AN158" s="121"/>
      <c r="AP158" s="434">
        <f>IF(AG156&gt;3,R156*3/100,AJ156)</f>
      </c>
    </row>
    <row r="159" spans="1:42" ht="12">
      <c r="A159" s="121"/>
      <c r="B159" s="31"/>
      <c r="C159" s="176"/>
      <c r="D159" s="625"/>
      <c r="E159" s="625"/>
      <c r="F159" s="625"/>
      <c r="G159" s="625"/>
      <c r="H159" s="625"/>
      <c r="I159" s="625"/>
      <c r="J159" s="625"/>
      <c r="K159" s="625"/>
      <c r="L159" s="625"/>
      <c r="M159" s="625"/>
      <c r="N159" s="257"/>
      <c r="O159" s="43"/>
      <c r="P159" s="713"/>
      <c r="Q159" s="714"/>
      <c r="R159" s="612"/>
      <c r="S159" s="613"/>
      <c r="T159" s="613"/>
      <c r="U159" s="613"/>
      <c r="V159" s="613"/>
      <c r="W159" s="614"/>
      <c r="X159" s="665"/>
      <c r="Y159" s="666"/>
      <c r="Z159" s="667"/>
      <c r="AA159" s="606"/>
      <c r="AB159" s="607"/>
      <c r="AC159" s="607"/>
      <c r="AD159" s="607"/>
      <c r="AE159" s="608"/>
      <c r="AF159" s="327"/>
      <c r="AG159" s="665"/>
      <c r="AH159" s="666"/>
      <c r="AI159" s="667"/>
      <c r="AJ159" s="587"/>
      <c r="AK159" s="587"/>
      <c r="AL159" s="587"/>
      <c r="AM159" s="587"/>
      <c r="AN159" s="121"/>
      <c r="AP159" s="434"/>
    </row>
    <row r="160" spans="1:42" ht="9.75" customHeight="1">
      <c r="A160" s="121"/>
      <c r="B160" s="31"/>
      <c r="C160" s="231"/>
      <c r="D160" s="40" t="s">
        <v>300</v>
      </c>
      <c r="E160" s="44"/>
      <c r="F160" s="44"/>
      <c r="G160" s="44"/>
      <c r="H160" s="44"/>
      <c r="I160" s="44"/>
      <c r="J160" s="44"/>
      <c r="K160" s="44"/>
      <c r="L160" s="24"/>
      <c r="M160" s="24"/>
      <c r="N160" s="99">
        <f>IF(R160&lt;&gt;"",1,0)</f>
        <v>0</v>
      </c>
      <c r="O160" s="25"/>
      <c r="P160" s="709"/>
      <c r="Q160" s="710"/>
      <c r="R160" s="609"/>
      <c r="S160" s="610"/>
      <c r="T160" s="610"/>
      <c r="U160" s="610"/>
      <c r="V160" s="610"/>
      <c r="W160" s="611"/>
      <c r="X160" s="659"/>
      <c r="Y160" s="660"/>
      <c r="Z160" s="661"/>
      <c r="AA160" s="600">
        <f>IF(OR(R160="",X160=""),"",X160*R160/100)</f>
      </c>
      <c r="AB160" s="601"/>
      <c r="AC160" s="601"/>
      <c r="AD160" s="601"/>
      <c r="AE160" s="602"/>
      <c r="AF160" s="325"/>
      <c r="AG160" s="659"/>
      <c r="AH160" s="660"/>
      <c r="AI160" s="661"/>
      <c r="AJ160" s="587">
        <f>IF(OR(R160="",AG160=""),"",R160*AG160/100)</f>
      </c>
      <c r="AK160" s="587"/>
      <c r="AL160" s="587"/>
      <c r="AM160" s="587"/>
      <c r="AN160" s="121"/>
      <c r="AP160" s="434"/>
    </row>
    <row r="161" spans="1:42" ht="6" customHeight="1">
      <c r="A161" s="121"/>
      <c r="B161" s="31"/>
      <c r="C161" s="17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2"/>
      <c r="P161" s="711"/>
      <c r="Q161" s="712"/>
      <c r="R161" s="754"/>
      <c r="S161" s="755"/>
      <c r="T161" s="755"/>
      <c r="U161" s="755"/>
      <c r="V161" s="755"/>
      <c r="W161" s="756"/>
      <c r="X161" s="662"/>
      <c r="Y161" s="663"/>
      <c r="Z161" s="664"/>
      <c r="AA161" s="603"/>
      <c r="AB161" s="604"/>
      <c r="AC161" s="604"/>
      <c r="AD161" s="604"/>
      <c r="AE161" s="605"/>
      <c r="AF161" s="326"/>
      <c r="AG161" s="662"/>
      <c r="AH161" s="663"/>
      <c r="AI161" s="664"/>
      <c r="AJ161" s="587"/>
      <c r="AK161" s="587"/>
      <c r="AL161" s="587"/>
      <c r="AM161" s="587"/>
      <c r="AN161" s="121"/>
      <c r="AP161" s="434"/>
    </row>
    <row r="162" spans="1:42" ht="9.75" customHeight="1">
      <c r="A162" s="121"/>
      <c r="B162" s="61"/>
      <c r="C162" s="176" t="s">
        <v>198</v>
      </c>
      <c r="D162" s="168"/>
      <c r="E162" s="168"/>
      <c r="F162" s="168"/>
      <c r="G162" s="168"/>
      <c r="H162" s="168"/>
      <c r="I162" s="169"/>
      <c r="J162" s="168"/>
      <c r="K162" s="169"/>
      <c r="L162" s="31"/>
      <c r="M162" s="45">
        <f>IF(N160=0,"",SUM(N152:N160))</f>
      </c>
      <c r="N162" s="276"/>
      <c r="O162" s="32"/>
      <c r="P162" s="711"/>
      <c r="Q162" s="712"/>
      <c r="R162" s="754"/>
      <c r="S162" s="755"/>
      <c r="T162" s="755"/>
      <c r="U162" s="755"/>
      <c r="V162" s="755"/>
      <c r="W162" s="756"/>
      <c r="X162" s="662"/>
      <c r="Y162" s="663"/>
      <c r="Z162" s="664"/>
      <c r="AA162" s="603"/>
      <c r="AB162" s="604"/>
      <c r="AC162" s="604"/>
      <c r="AD162" s="604"/>
      <c r="AE162" s="605"/>
      <c r="AF162" s="326"/>
      <c r="AG162" s="662"/>
      <c r="AH162" s="663"/>
      <c r="AI162" s="664"/>
      <c r="AJ162" s="587"/>
      <c r="AK162" s="587"/>
      <c r="AL162" s="587"/>
      <c r="AM162" s="587"/>
      <c r="AN162" s="121"/>
      <c r="AP162" s="434">
        <f>IF(AG160&gt;3,R160*3/100,AJ160)</f>
      </c>
    </row>
    <row r="163" spans="1:42" ht="12">
      <c r="A163" s="121"/>
      <c r="B163" s="31"/>
      <c r="C163" s="176"/>
      <c r="D163" s="625"/>
      <c r="E163" s="625"/>
      <c r="F163" s="625"/>
      <c r="G163" s="625"/>
      <c r="H163" s="625"/>
      <c r="I163" s="625"/>
      <c r="J163" s="625"/>
      <c r="K163" s="625"/>
      <c r="L163" s="625"/>
      <c r="M163" s="625"/>
      <c r="N163" s="257"/>
      <c r="O163" s="43"/>
      <c r="P163" s="713"/>
      <c r="Q163" s="714"/>
      <c r="R163" s="612"/>
      <c r="S163" s="613"/>
      <c r="T163" s="613"/>
      <c r="U163" s="613"/>
      <c r="V163" s="613"/>
      <c r="W163" s="614"/>
      <c r="X163" s="665"/>
      <c r="Y163" s="666"/>
      <c r="Z163" s="667"/>
      <c r="AA163" s="606"/>
      <c r="AB163" s="607"/>
      <c r="AC163" s="607"/>
      <c r="AD163" s="607"/>
      <c r="AE163" s="608"/>
      <c r="AF163" s="327"/>
      <c r="AG163" s="665"/>
      <c r="AH163" s="666"/>
      <c r="AI163" s="667"/>
      <c r="AJ163" s="587"/>
      <c r="AK163" s="587"/>
      <c r="AL163" s="587"/>
      <c r="AM163" s="587"/>
      <c r="AN163" s="121"/>
      <c r="AP163" s="434"/>
    </row>
    <row r="164" spans="1:42" ht="9.75" customHeight="1">
      <c r="A164" s="121"/>
      <c r="B164" s="31"/>
      <c r="C164" s="231"/>
      <c r="D164" s="40" t="s">
        <v>300</v>
      </c>
      <c r="E164" s="40"/>
      <c r="F164" s="40"/>
      <c r="G164" s="40"/>
      <c r="H164" s="40"/>
      <c r="I164" s="40"/>
      <c r="J164" s="40"/>
      <c r="K164" s="40"/>
      <c r="L164" s="31"/>
      <c r="M164" s="31"/>
      <c r="N164" s="99">
        <f>IF(R164&lt;&gt;"",1,0)</f>
        <v>0</v>
      </c>
      <c r="O164" s="32"/>
      <c r="P164" s="709"/>
      <c r="Q164" s="710"/>
      <c r="R164" s="609"/>
      <c r="S164" s="610"/>
      <c r="T164" s="610"/>
      <c r="U164" s="610"/>
      <c r="V164" s="610"/>
      <c r="W164" s="611"/>
      <c r="X164" s="659"/>
      <c r="Y164" s="660"/>
      <c r="Z164" s="661"/>
      <c r="AA164" s="600">
        <f>IF(OR(R164="",X164=""),"",X164*R164/100)</f>
      </c>
      <c r="AB164" s="601"/>
      <c r="AC164" s="601"/>
      <c r="AD164" s="601"/>
      <c r="AE164" s="602"/>
      <c r="AF164" s="325"/>
      <c r="AG164" s="659"/>
      <c r="AH164" s="660"/>
      <c r="AI164" s="661"/>
      <c r="AJ164" s="587">
        <f>IF(OR(R164="",AG164=""),"",R164*AG164/100)</f>
      </c>
      <c r="AK164" s="587"/>
      <c r="AL164" s="587"/>
      <c r="AM164" s="587"/>
      <c r="AN164" s="121"/>
      <c r="AP164" s="434"/>
    </row>
    <row r="165" spans="1:42" ht="6" customHeight="1">
      <c r="A165" s="121"/>
      <c r="B165" s="31"/>
      <c r="C165" s="17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2"/>
      <c r="P165" s="711"/>
      <c r="Q165" s="712"/>
      <c r="R165" s="754"/>
      <c r="S165" s="755"/>
      <c r="T165" s="755"/>
      <c r="U165" s="755"/>
      <c r="V165" s="755"/>
      <c r="W165" s="756"/>
      <c r="X165" s="662"/>
      <c r="Y165" s="663"/>
      <c r="Z165" s="664"/>
      <c r="AA165" s="603"/>
      <c r="AB165" s="604"/>
      <c r="AC165" s="604"/>
      <c r="AD165" s="604"/>
      <c r="AE165" s="605"/>
      <c r="AF165" s="326"/>
      <c r="AG165" s="662"/>
      <c r="AH165" s="663"/>
      <c r="AI165" s="664"/>
      <c r="AJ165" s="587"/>
      <c r="AK165" s="587"/>
      <c r="AL165" s="587"/>
      <c r="AM165" s="587"/>
      <c r="AN165" s="121"/>
      <c r="AP165" s="434"/>
    </row>
    <row r="166" spans="1:42" ht="9.75" customHeight="1">
      <c r="A166" s="121"/>
      <c r="B166" s="61"/>
      <c r="C166" s="176" t="s">
        <v>199</v>
      </c>
      <c r="D166" s="168"/>
      <c r="E166" s="168"/>
      <c r="F166" s="168"/>
      <c r="G166" s="168"/>
      <c r="H166" s="168"/>
      <c r="I166" s="169"/>
      <c r="J166" s="168"/>
      <c r="K166" s="169"/>
      <c r="L166" s="31"/>
      <c r="M166" s="45">
        <f>IF(N164=0,"",SUM(N152:N164))</f>
      </c>
      <c r="N166" s="276"/>
      <c r="O166" s="32"/>
      <c r="P166" s="711"/>
      <c r="Q166" s="712"/>
      <c r="R166" s="754"/>
      <c r="S166" s="755"/>
      <c r="T166" s="755"/>
      <c r="U166" s="755"/>
      <c r="V166" s="755"/>
      <c r="W166" s="756"/>
      <c r="X166" s="662"/>
      <c r="Y166" s="663"/>
      <c r="Z166" s="664"/>
      <c r="AA166" s="603"/>
      <c r="AB166" s="604"/>
      <c r="AC166" s="604"/>
      <c r="AD166" s="604"/>
      <c r="AE166" s="605"/>
      <c r="AF166" s="326"/>
      <c r="AG166" s="662"/>
      <c r="AH166" s="663"/>
      <c r="AI166" s="664"/>
      <c r="AJ166" s="587"/>
      <c r="AK166" s="587"/>
      <c r="AL166" s="587"/>
      <c r="AM166" s="587"/>
      <c r="AN166" s="121"/>
      <c r="AP166" s="434">
        <f>IF(AG164&gt;3,R164*3/100,AJ164)</f>
      </c>
    </row>
    <row r="167" spans="1:42" ht="11.25" customHeight="1">
      <c r="A167" s="121"/>
      <c r="B167" s="31"/>
      <c r="C167" s="176"/>
      <c r="D167" s="625"/>
      <c r="E167" s="625"/>
      <c r="F167" s="625"/>
      <c r="G167" s="625"/>
      <c r="H167" s="625"/>
      <c r="I167" s="625"/>
      <c r="J167" s="625"/>
      <c r="K167" s="625"/>
      <c r="L167" s="625"/>
      <c r="M167" s="625"/>
      <c r="N167" s="275"/>
      <c r="O167" s="32"/>
      <c r="P167" s="713"/>
      <c r="Q167" s="714"/>
      <c r="R167" s="612"/>
      <c r="S167" s="613"/>
      <c r="T167" s="613"/>
      <c r="U167" s="613"/>
      <c r="V167" s="613"/>
      <c r="W167" s="614"/>
      <c r="X167" s="665"/>
      <c r="Y167" s="666"/>
      <c r="Z167" s="667"/>
      <c r="AA167" s="606"/>
      <c r="AB167" s="607"/>
      <c r="AC167" s="607"/>
      <c r="AD167" s="607"/>
      <c r="AE167" s="608"/>
      <c r="AF167" s="327"/>
      <c r="AG167" s="665"/>
      <c r="AH167" s="666"/>
      <c r="AI167" s="667"/>
      <c r="AJ167" s="587"/>
      <c r="AK167" s="587"/>
      <c r="AL167" s="587"/>
      <c r="AM167" s="587"/>
      <c r="AN167" s="121"/>
      <c r="AP167" s="434"/>
    </row>
    <row r="168" spans="1:42" ht="9.75" customHeight="1">
      <c r="A168" s="121"/>
      <c r="B168" s="31"/>
      <c r="C168" s="231"/>
      <c r="D168" s="40" t="s">
        <v>300</v>
      </c>
      <c r="E168" s="44"/>
      <c r="F168" s="44"/>
      <c r="G168" s="44"/>
      <c r="H168" s="44"/>
      <c r="I168" s="44"/>
      <c r="J168" s="44"/>
      <c r="K168" s="44"/>
      <c r="L168" s="24"/>
      <c r="M168" s="24"/>
      <c r="N168" s="99">
        <f>IF(R168&lt;&gt;"",1,0)</f>
        <v>0</v>
      </c>
      <c r="O168" s="25"/>
      <c r="P168" s="709"/>
      <c r="Q168" s="710"/>
      <c r="R168" s="609"/>
      <c r="S168" s="610"/>
      <c r="T168" s="610"/>
      <c r="U168" s="610"/>
      <c r="V168" s="610"/>
      <c r="W168" s="611"/>
      <c r="X168" s="659"/>
      <c r="Y168" s="660"/>
      <c r="Z168" s="661"/>
      <c r="AA168" s="600">
        <f>IF(OR(R168="",X168=""),"",X168*R168/100)</f>
      </c>
      <c r="AB168" s="601"/>
      <c r="AC168" s="601"/>
      <c r="AD168" s="601"/>
      <c r="AE168" s="602"/>
      <c r="AF168" s="325"/>
      <c r="AG168" s="659"/>
      <c r="AH168" s="660"/>
      <c r="AI168" s="661"/>
      <c r="AJ168" s="587">
        <f>IF(OR(R168="",AG168=""),"",R168*AG168/100)</f>
      </c>
      <c r="AK168" s="587"/>
      <c r="AL168" s="587"/>
      <c r="AM168" s="587"/>
      <c r="AN168" s="121"/>
      <c r="AP168" s="434"/>
    </row>
    <row r="169" spans="1:42" ht="6" customHeight="1">
      <c r="A169" s="121"/>
      <c r="B169" s="31"/>
      <c r="C169" s="17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2"/>
      <c r="P169" s="711"/>
      <c r="Q169" s="712"/>
      <c r="R169" s="754"/>
      <c r="S169" s="755"/>
      <c r="T169" s="755"/>
      <c r="U169" s="755"/>
      <c r="V169" s="755"/>
      <c r="W169" s="756"/>
      <c r="X169" s="662"/>
      <c r="Y169" s="663"/>
      <c r="Z169" s="664"/>
      <c r="AA169" s="603"/>
      <c r="AB169" s="604"/>
      <c r="AC169" s="604"/>
      <c r="AD169" s="604"/>
      <c r="AE169" s="605"/>
      <c r="AF169" s="326"/>
      <c r="AG169" s="662"/>
      <c r="AH169" s="663"/>
      <c r="AI169" s="664"/>
      <c r="AJ169" s="587"/>
      <c r="AK169" s="587"/>
      <c r="AL169" s="587"/>
      <c r="AM169" s="587"/>
      <c r="AN169" s="121"/>
      <c r="AP169" s="434"/>
    </row>
    <row r="170" spans="1:42" ht="9.75" customHeight="1">
      <c r="A170" s="121"/>
      <c r="B170" s="61"/>
      <c r="C170" s="176" t="s">
        <v>200</v>
      </c>
      <c r="D170" s="168"/>
      <c r="E170" s="168"/>
      <c r="F170" s="168"/>
      <c r="G170" s="168"/>
      <c r="H170" s="168"/>
      <c r="I170" s="169"/>
      <c r="J170" s="168"/>
      <c r="K170" s="169"/>
      <c r="L170" s="31"/>
      <c r="M170" s="45">
        <f>IF(N168=0,"",SUM(N152:N168))</f>
      </c>
      <c r="N170" s="276"/>
      <c r="O170" s="32"/>
      <c r="P170" s="711"/>
      <c r="Q170" s="712"/>
      <c r="R170" s="754"/>
      <c r="S170" s="755"/>
      <c r="T170" s="755"/>
      <c r="U170" s="755"/>
      <c r="V170" s="755"/>
      <c r="W170" s="756"/>
      <c r="X170" s="662"/>
      <c r="Y170" s="663"/>
      <c r="Z170" s="664"/>
      <c r="AA170" s="603"/>
      <c r="AB170" s="604"/>
      <c r="AC170" s="604"/>
      <c r="AD170" s="604"/>
      <c r="AE170" s="605"/>
      <c r="AF170" s="326"/>
      <c r="AG170" s="662"/>
      <c r="AH170" s="663"/>
      <c r="AI170" s="664"/>
      <c r="AJ170" s="587"/>
      <c r="AK170" s="587"/>
      <c r="AL170" s="587"/>
      <c r="AM170" s="587"/>
      <c r="AN170" s="121"/>
      <c r="AP170" s="434">
        <f>IF(AG168&gt;3,R168*3/100,AJ168)</f>
      </c>
    </row>
    <row r="171" spans="1:42" ht="11.25" customHeight="1">
      <c r="A171" s="121"/>
      <c r="B171" s="31"/>
      <c r="C171" s="176"/>
      <c r="D171" s="625"/>
      <c r="E171" s="625"/>
      <c r="F171" s="625"/>
      <c r="G171" s="625"/>
      <c r="H171" s="625"/>
      <c r="I171" s="625"/>
      <c r="J171" s="625"/>
      <c r="K171" s="625"/>
      <c r="L171" s="625"/>
      <c r="M171" s="625"/>
      <c r="N171" s="257"/>
      <c r="O171" s="43"/>
      <c r="P171" s="713"/>
      <c r="Q171" s="714"/>
      <c r="R171" s="612"/>
      <c r="S171" s="613"/>
      <c r="T171" s="613"/>
      <c r="U171" s="613"/>
      <c r="V171" s="613"/>
      <c r="W171" s="614"/>
      <c r="X171" s="665"/>
      <c r="Y171" s="666"/>
      <c r="Z171" s="667"/>
      <c r="AA171" s="606"/>
      <c r="AB171" s="607"/>
      <c r="AC171" s="607"/>
      <c r="AD171" s="607"/>
      <c r="AE171" s="608"/>
      <c r="AF171" s="327"/>
      <c r="AG171" s="665"/>
      <c r="AH171" s="666"/>
      <c r="AI171" s="667"/>
      <c r="AJ171" s="587"/>
      <c r="AK171" s="587"/>
      <c r="AL171" s="587"/>
      <c r="AM171" s="587"/>
      <c r="AN171" s="121"/>
      <c r="AP171" s="434"/>
    </row>
    <row r="172" spans="1:40" ht="12" customHeight="1">
      <c r="A172" s="121"/>
      <c r="B172" s="55"/>
      <c r="C172" s="232" t="s">
        <v>201</v>
      </c>
      <c r="D172" s="89" t="s">
        <v>148</v>
      </c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4"/>
      <c r="Q172" s="4"/>
      <c r="R172" s="101"/>
      <c r="S172" s="145"/>
      <c r="T172" s="145"/>
      <c r="U172" s="145"/>
      <c r="V172" s="145"/>
      <c r="W172" s="145"/>
      <c r="X172" s="4"/>
      <c r="Y172" s="4"/>
      <c r="Z172" s="4"/>
      <c r="AA172" s="145"/>
      <c r="AB172" s="145"/>
      <c r="AC172" s="145"/>
      <c r="AD172" s="145"/>
      <c r="AE172" s="145"/>
      <c r="AF172" s="145"/>
      <c r="AG172" s="4"/>
      <c r="AH172" s="4"/>
      <c r="AI172" s="4"/>
      <c r="AJ172" s="145"/>
      <c r="AK172" s="145"/>
      <c r="AL172" s="145"/>
      <c r="AM172" s="146"/>
      <c r="AN172" s="121"/>
    </row>
    <row r="173" spans="1:40" ht="12">
      <c r="A173" s="121"/>
      <c r="B173" s="24"/>
      <c r="C173" s="231"/>
      <c r="D173" s="40" t="s">
        <v>300</v>
      </c>
      <c r="E173" s="44"/>
      <c r="F173" s="44"/>
      <c r="G173" s="44"/>
      <c r="H173" s="44"/>
      <c r="I173" s="44"/>
      <c r="J173" s="44"/>
      <c r="K173" s="44"/>
      <c r="L173" s="24"/>
      <c r="M173" s="24"/>
      <c r="N173" s="24"/>
      <c r="O173" s="25"/>
      <c r="P173" s="626"/>
      <c r="Q173" s="627"/>
      <c r="R173" s="616"/>
      <c r="S173" s="617"/>
      <c r="T173" s="617"/>
      <c r="U173" s="617"/>
      <c r="V173" s="617"/>
      <c r="W173" s="618"/>
      <c r="X173" s="573"/>
      <c r="Y173" s="574"/>
      <c r="Z173" s="575"/>
      <c r="AA173" s="600">
        <f>IF(OR(R173="",X173=""),"",X173*R173/100)</f>
      </c>
      <c r="AB173" s="601"/>
      <c r="AC173" s="601"/>
      <c r="AD173" s="601"/>
      <c r="AE173" s="602"/>
      <c r="AF173" s="325"/>
      <c r="AG173" s="573"/>
      <c r="AH173" s="574"/>
      <c r="AI173" s="575"/>
      <c r="AJ173" s="587">
        <f>IF(OR(R173="",AG173=""),"",R173*AG173/100)</f>
      </c>
      <c r="AK173" s="587"/>
      <c r="AL173" s="587"/>
      <c r="AM173" s="587"/>
      <c r="AN173" s="121"/>
    </row>
    <row r="174" spans="1:40" ht="3" customHeight="1">
      <c r="A174" s="121"/>
      <c r="B174" s="31"/>
      <c r="C174" s="17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2"/>
      <c r="P174" s="628"/>
      <c r="Q174" s="629"/>
      <c r="R174" s="619"/>
      <c r="S174" s="620"/>
      <c r="T174" s="620"/>
      <c r="U174" s="620"/>
      <c r="V174" s="620"/>
      <c r="W174" s="621"/>
      <c r="X174" s="576"/>
      <c r="Y174" s="577"/>
      <c r="Z174" s="578"/>
      <c r="AA174" s="603"/>
      <c r="AB174" s="604"/>
      <c r="AC174" s="604"/>
      <c r="AD174" s="604"/>
      <c r="AE174" s="605"/>
      <c r="AF174" s="326"/>
      <c r="AG174" s="576"/>
      <c r="AH174" s="577"/>
      <c r="AI174" s="578"/>
      <c r="AJ174" s="587"/>
      <c r="AK174" s="587"/>
      <c r="AL174" s="587"/>
      <c r="AM174" s="587"/>
      <c r="AN174" s="121"/>
    </row>
    <row r="175" spans="1:42" ht="9.75" customHeight="1">
      <c r="A175" s="121"/>
      <c r="B175" s="61"/>
      <c r="C175" s="176" t="s">
        <v>202</v>
      </c>
      <c r="D175" s="168"/>
      <c r="E175" s="168"/>
      <c r="F175" s="168"/>
      <c r="G175" s="168"/>
      <c r="H175" s="168"/>
      <c r="I175" s="169"/>
      <c r="J175" s="168"/>
      <c r="K175" s="169"/>
      <c r="L175" s="31"/>
      <c r="M175" s="255"/>
      <c r="N175" s="255"/>
      <c r="O175" s="32"/>
      <c r="P175" s="628"/>
      <c r="Q175" s="629"/>
      <c r="R175" s="619"/>
      <c r="S175" s="620"/>
      <c r="T175" s="620"/>
      <c r="U175" s="620"/>
      <c r="V175" s="620"/>
      <c r="W175" s="621"/>
      <c r="X175" s="576"/>
      <c r="Y175" s="577"/>
      <c r="Z175" s="578"/>
      <c r="AA175" s="603"/>
      <c r="AB175" s="604"/>
      <c r="AC175" s="604"/>
      <c r="AD175" s="604"/>
      <c r="AE175" s="605"/>
      <c r="AF175" s="326"/>
      <c r="AG175" s="576"/>
      <c r="AH175" s="577"/>
      <c r="AI175" s="578"/>
      <c r="AJ175" s="587"/>
      <c r="AK175" s="587"/>
      <c r="AL175" s="587"/>
      <c r="AM175" s="587"/>
      <c r="AN175" s="121"/>
      <c r="AP175" s="434">
        <f>IF(AG173&gt;3,R173*3/100,AJ173)</f>
      </c>
    </row>
    <row r="176" spans="1:40" ht="12">
      <c r="A176" s="121"/>
      <c r="B176" s="31"/>
      <c r="C176" s="176"/>
      <c r="D176" s="625"/>
      <c r="E176" s="625"/>
      <c r="F176" s="625"/>
      <c r="G176" s="625"/>
      <c r="H176" s="625"/>
      <c r="I176" s="625"/>
      <c r="J176" s="625"/>
      <c r="K176" s="625"/>
      <c r="L176" s="625"/>
      <c r="M176" s="625"/>
      <c r="N176" s="257"/>
      <c r="O176" s="43"/>
      <c r="P176" s="630"/>
      <c r="Q176" s="631"/>
      <c r="R176" s="622"/>
      <c r="S176" s="623"/>
      <c r="T176" s="623"/>
      <c r="U176" s="623"/>
      <c r="V176" s="623"/>
      <c r="W176" s="624"/>
      <c r="X176" s="579"/>
      <c r="Y176" s="580"/>
      <c r="Z176" s="581"/>
      <c r="AA176" s="606"/>
      <c r="AB176" s="607"/>
      <c r="AC176" s="607"/>
      <c r="AD176" s="607"/>
      <c r="AE176" s="608"/>
      <c r="AF176" s="327"/>
      <c r="AG176" s="579"/>
      <c r="AH176" s="580"/>
      <c r="AI176" s="581"/>
      <c r="AJ176" s="587"/>
      <c r="AK176" s="587"/>
      <c r="AL176" s="587"/>
      <c r="AM176" s="587"/>
      <c r="AN176" s="121"/>
    </row>
    <row r="177" spans="1:40" ht="11.25" customHeight="1">
      <c r="A177" s="121"/>
      <c r="B177" s="31"/>
      <c r="C177" s="231"/>
      <c r="D177" s="40" t="s">
        <v>300</v>
      </c>
      <c r="E177" s="44"/>
      <c r="F177" s="44"/>
      <c r="G177" s="44"/>
      <c r="H177" s="44"/>
      <c r="I177" s="44"/>
      <c r="J177" s="44"/>
      <c r="K177" s="44"/>
      <c r="L177" s="24"/>
      <c r="M177" s="24"/>
      <c r="N177" s="24"/>
      <c r="O177" s="25"/>
      <c r="P177" s="626"/>
      <c r="Q177" s="627"/>
      <c r="R177" s="616"/>
      <c r="S177" s="617"/>
      <c r="T177" s="617"/>
      <c r="U177" s="617"/>
      <c r="V177" s="617"/>
      <c r="W177" s="618"/>
      <c r="X177" s="573"/>
      <c r="Y177" s="574"/>
      <c r="Z177" s="575"/>
      <c r="AA177" s="600">
        <f>IF(OR(R177="",X177=""),"",X177*R177/100)</f>
      </c>
      <c r="AB177" s="601"/>
      <c r="AC177" s="601"/>
      <c r="AD177" s="601"/>
      <c r="AE177" s="602"/>
      <c r="AF177" s="325"/>
      <c r="AG177" s="573"/>
      <c r="AH177" s="574"/>
      <c r="AI177" s="575"/>
      <c r="AJ177" s="587">
        <f>IF(OR(R177="",AG177=""),"",R177*AG177/100)</f>
      </c>
      <c r="AK177" s="587"/>
      <c r="AL177" s="587"/>
      <c r="AM177" s="587"/>
      <c r="AN177" s="121"/>
    </row>
    <row r="178" spans="1:40" ht="3" customHeight="1">
      <c r="A178" s="121"/>
      <c r="B178" s="31"/>
      <c r="C178" s="17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2"/>
      <c r="P178" s="628"/>
      <c r="Q178" s="629"/>
      <c r="R178" s="619"/>
      <c r="S178" s="620"/>
      <c r="T178" s="620"/>
      <c r="U178" s="620"/>
      <c r="V178" s="620"/>
      <c r="W178" s="621"/>
      <c r="X178" s="576"/>
      <c r="Y178" s="577"/>
      <c r="Z178" s="578"/>
      <c r="AA178" s="603"/>
      <c r="AB178" s="604"/>
      <c r="AC178" s="604"/>
      <c r="AD178" s="604"/>
      <c r="AE178" s="605"/>
      <c r="AF178" s="326"/>
      <c r="AG178" s="576"/>
      <c r="AH178" s="577"/>
      <c r="AI178" s="578"/>
      <c r="AJ178" s="587"/>
      <c r="AK178" s="587"/>
      <c r="AL178" s="587"/>
      <c r="AM178" s="587"/>
      <c r="AN178" s="121"/>
    </row>
    <row r="179" spans="1:42" ht="9.75" customHeight="1">
      <c r="A179" s="121"/>
      <c r="B179" s="61"/>
      <c r="C179" s="176" t="s">
        <v>203</v>
      </c>
      <c r="D179" s="168"/>
      <c r="E179" s="168"/>
      <c r="F179" s="168"/>
      <c r="G179" s="168"/>
      <c r="H179" s="168"/>
      <c r="I179" s="169"/>
      <c r="J179" s="168"/>
      <c r="K179" s="169"/>
      <c r="L179" s="31"/>
      <c r="M179" s="255"/>
      <c r="N179" s="255"/>
      <c r="O179" s="32"/>
      <c r="P179" s="628"/>
      <c r="Q179" s="629"/>
      <c r="R179" s="619"/>
      <c r="S179" s="620"/>
      <c r="T179" s="620"/>
      <c r="U179" s="620"/>
      <c r="V179" s="620"/>
      <c r="W179" s="621"/>
      <c r="X179" s="576"/>
      <c r="Y179" s="577"/>
      <c r="Z179" s="578"/>
      <c r="AA179" s="603"/>
      <c r="AB179" s="604"/>
      <c r="AC179" s="604"/>
      <c r="AD179" s="604"/>
      <c r="AE179" s="605"/>
      <c r="AF179" s="326"/>
      <c r="AG179" s="576"/>
      <c r="AH179" s="577"/>
      <c r="AI179" s="578"/>
      <c r="AJ179" s="587"/>
      <c r="AK179" s="587"/>
      <c r="AL179" s="587"/>
      <c r="AM179" s="587"/>
      <c r="AN179" s="121"/>
      <c r="AP179" s="434">
        <f>IF(AG177&gt;3,R177*3/100,AJ177)</f>
      </c>
    </row>
    <row r="180" spans="1:40" ht="9" customHeight="1">
      <c r="A180" s="121"/>
      <c r="B180" s="31"/>
      <c r="C180" s="176"/>
      <c r="D180" s="625"/>
      <c r="E180" s="625"/>
      <c r="F180" s="625"/>
      <c r="G180" s="625"/>
      <c r="H180" s="625"/>
      <c r="I180" s="625"/>
      <c r="J180" s="625"/>
      <c r="K180" s="625"/>
      <c r="L180" s="625"/>
      <c r="M180" s="625"/>
      <c r="N180" s="257"/>
      <c r="O180" s="43"/>
      <c r="P180" s="630"/>
      <c r="Q180" s="631"/>
      <c r="R180" s="622"/>
      <c r="S180" s="623"/>
      <c r="T180" s="623"/>
      <c r="U180" s="623"/>
      <c r="V180" s="623"/>
      <c r="W180" s="624"/>
      <c r="X180" s="579"/>
      <c r="Y180" s="580"/>
      <c r="Z180" s="581"/>
      <c r="AA180" s="606"/>
      <c r="AB180" s="607"/>
      <c r="AC180" s="607"/>
      <c r="AD180" s="607"/>
      <c r="AE180" s="608"/>
      <c r="AF180" s="327"/>
      <c r="AG180" s="579"/>
      <c r="AH180" s="580"/>
      <c r="AI180" s="581"/>
      <c r="AJ180" s="587"/>
      <c r="AK180" s="587"/>
      <c r="AL180" s="587"/>
      <c r="AM180" s="587"/>
      <c r="AN180" s="121"/>
    </row>
    <row r="181" spans="1:40" ht="12" customHeight="1">
      <c r="A181" s="121"/>
      <c r="B181" s="132"/>
      <c r="C181" s="233" t="s">
        <v>204</v>
      </c>
      <c r="D181" s="26" t="s">
        <v>62</v>
      </c>
      <c r="E181" s="27"/>
      <c r="F181" s="27"/>
      <c r="G181" s="27"/>
      <c r="H181" s="27"/>
      <c r="I181" s="27"/>
      <c r="J181" s="39"/>
      <c r="K181" s="39"/>
      <c r="L181" s="38"/>
      <c r="M181" s="27"/>
      <c r="N181" s="27"/>
      <c r="O181" s="27"/>
      <c r="P181" s="27"/>
      <c r="Q181" s="27"/>
      <c r="R181" s="27"/>
      <c r="S181" s="46"/>
      <c r="T181" s="46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54"/>
      <c r="AN181" s="121"/>
    </row>
    <row r="182" spans="1:40" ht="11.25" customHeight="1">
      <c r="A182" s="121"/>
      <c r="B182" s="4"/>
      <c r="C182" s="176" t="s">
        <v>205</v>
      </c>
      <c r="D182" s="24" t="s">
        <v>63</v>
      </c>
      <c r="E182" s="24"/>
      <c r="F182" s="24"/>
      <c r="G182" s="24"/>
      <c r="H182" s="24"/>
      <c r="I182" s="24"/>
      <c r="J182" s="31"/>
      <c r="K182" s="31"/>
      <c r="L182" s="609"/>
      <c r="M182" s="610"/>
      <c r="N182" s="610"/>
      <c r="O182" s="610"/>
      <c r="P182" s="610"/>
      <c r="Q182" s="611"/>
      <c r="R182" s="599">
        <f>IF(SUM(L182:Q189)=0,"",SUM(L182:Q189))</f>
      </c>
      <c r="S182" s="599"/>
      <c r="T182" s="599"/>
      <c r="U182" s="599"/>
      <c r="V182" s="599"/>
      <c r="W182" s="599"/>
      <c r="X182" s="4"/>
      <c r="Y182" s="147">
        <f>IF(R182="","","Eigenkapital entspricht")</f>
      </c>
      <c r="Z182" s="4"/>
      <c r="AA182" s="4"/>
      <c r="AB182" s="4"/>
      <c r="AC182" s="4"/>
      <c r="AD182" s="4"/>
      <c r="AE182" s="4"/>
      <c r="AF182" s="4"/>
      <c r="AG182" s="588">
        <f>IF(R182="","",(SUM(L182,L184,L188)/R191*100))</f>
      </c>
      <c r="AH182" s="588"/>
      <c r="AI182" s="588"/>
      <c r="AJ182" s="588"/>
      <c r="AK182" s="4"/>
      <c r="AL182" s="4"/>
      <c r="AM182" s="4"/>
      <c r="AN182" s="121"/>
    </row>
    <row r="183" spans="1:40" ht="11.25" customHeight="1">
      <c r="A183" s="121"/>
      <c r="B183" s="4"/>
      <c r="C183" s="221"/>
      <c r="D183" s="98" t="s">
        <v>64</v>
      </c>
      <c r="E183" s="31"/>
      <c r="F183" s="31"/>
      <c r="G183" s="31"/>
      <c r="H183" s="31"/>
      <c r="I183" s="31"/>
      <c r="J183" s="31"/>
      <c r="K183" s="31"/>
      <c r="L183" s="612"/>
      <c r="M183" s="613"/>
      <c r="N183" s="613"/>
      <c r="O183" s="613"/>
      <c r="P183" s="613"/>
      <c r="Q183" s="614"/>
      <c r="R183" s="599"/>
      <c r="S183" s="599"/>
      <c r="T183" s="599"/>
      <c r="U183" s="599"/>
      <c r="V183" s="599"/>
      <c r="W183" s="599"/>
      <c r="X183" s="4"/>
      <c r="Y183" s="147">
        <f>IF(R182="","","Eigenleistung")</f>
      </c>
      <c r="Z183" s="4"/>
      <c r="AA183" s="4"/>
      <c r="AB183" s="4"/>
      <c r="AC183" s="4"/>
      <c r="AD183" s="4"/>
      <c r="AE183" s="4"/>
      <c r="AF183" s="4"/>
      <c r="AG183" s="588">
        <f>IF(R182="","",(SUM(L182:Q189)/R191*100))</f>
      </c>
      <c r="AH183" s="588"/>
      <c r="AI183" s="588"/>
      <c r="AJ183" s="588"/>
      <c r="AK183" s="4"/>
      <c r="AL183" s="4"/>
      <c r="AM183" s="4"/>
      <c r="AN183" s="121"/>
    </row>
    <row r="184" spans="1:40" ht="10.5" customHeight="1">
      <c r="A184" s="121"/>
      <c r="B184" s="4"/>
      <c r="C184" s="177" t="s">
        <v>206</v>
      </c>
      <c r="D184" s="27" t="s">
        <v>249</v>
      </c>
      <c r="E184" s="27"/>
      <c r="F184" s="27"/>
      <c r="G184" s="27"/>
      <c r="H184" s="27"/>
      <c r="I184" s="27"/>
      <c r="J184" s="31"/>
      <c r="K184" s="31"/>
      <c r="L184" s="609"/>
      <c r="M184" s="610"/>
      <c r="N184" s="610"/>
      <c r="O184" s="610"/>
      <c r="P184" s="610"/>
      <c r="Q184" s="611"/>
      <c r="R184" s="599"/>
      <c r="S184" s="599"/>
      <c r="T184" s="599"/>
      <c r="U184" s="599"/>
      <c r="V184" s="599"/>
      <c r="W184" s="599"/>
      <c r="X184" s="4"/>
      <c r="Y184" s="148">
        <f>IF(AND(SUM(AF129:AF142)=0,R191=""),"",IF(SUM(AF129:AF142)&lt;&gt;R191,"Finanzierung ungleich Kosten",""))</f>
      </c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121"/>
    </row>
    <row r="185" spans="1:40" ht="10.5" customHeight="1">
      <c r="A185" s="121"/>
      <c r="B185" s="4"/>
      <c r="C185" s="177"/>
      <c r="D185" s="27" t="s">
        <v>250</v>
      </c>
      <c r="E185" s="27"/>
      <c r="F185" s="27"/>
      <c r="G185" s="27"/>
      <c r="H185" s="27"/>
      <c r="I185" s="27"/>
      <c r="J185" s="31"/>
      <c r="K185" s="31"/>
      <c r="L185" s="612"/>
      <c r="M185" s="613"/>
      <c r="N185" s="613"/>
      <c r="O185" s="613"/>
      <c r="P185" s="613"/>
      <c r="Q185" s="614"/>
      <c r="R185" s="599"/>
      <c r="S185" s="599"/>
      <c r="T185" s="599"/>
      <c r="U185" s="599"/>
      <c r="V185" s="599"/>
      <c r="W185" s="599"/>
      <c r="X185" s="4"/>
      <c r="Y185" s="148">
        <f>IF(AND(AG142="",AG129=""),"",IF(AND(AG129="",X135&lt;L186),"Kosten in Ziffer 6.2.3 &lt; Ziffer 7.3.3",""))</f>
      </c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121"/>
    </row>
    <row r="186" spans="1:40" ht="11.25" customHeight="1">
      <c r="A186" s="121"/>
      <c r="B186" s="4"/>
      <c r="C186" s="176" t="s">
        <v>207</v>
      </c>
      <c r="D186" s="31" t="s">
        <v>438</v>
      </c>
      <c r="E186" s="31"/>
      <c r="F186" s="31"/>
      <c r="G186" s="31"/>
      <c r="H186" s="31"/>
      <c r="I186" s="31"/>
      <c r="J186" s="31"/>
      <c r="K186" s="31"/>
      <c r="L186" s="589">
        <f>IF(AND(AB526&lt;&gt;"",AB575&lt;&gt;""),"Fehler",IF(AND(AG142&lt;&gt;"",AB575&lt;&gt;""),AB575,AB526))</f>
      </c>
      <c r="M186" s="589"/>
      <c r="N186" s="589"/>
      <c r="O186" s="589"/>
      <c r="P186" s="589"/>
      <c r="Q186" s="590"/>
      <c r="R186" s="599"/>
      <c r="S186" s="599"/>
      <c r="T186" s="599"/>
      <c r="U186" s="599"/>
      <c r="V186" s="599"/>
      <c r="W186" s="599"/>
      <c r="X186" s="4"/>
      <c r="Y186" s="148">
        <f>IF(OR(AG152&gt;3,AG156&gt;3,AG160&gt;3,AG164&gt;3,AG168&gt;3,AG173&gt;3,AG177&gt;3),"Tilgungssatz größer 3%, Mindestbelastung prüfen","")</f>
      </c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121"/>
    </row>
    <row r="187" spans="1:40" ht="11.25" customHeight="1">
      <c r="A187" s="121"/>
      <c r="B187" s="4"/>
      <c r="C187" s="176"/>
      <c r="D187" s="98" t="s">
        <v>437</v>
      </c>
      <c r="E187" s="31"/>
      <c r="F187" s="31"/>
      <c r="G187" s="31"/>
      <c r="H187" s="830"/>
      <c r="I187" s="830"/>
      <c r="J187" s="830"/>
      <c r="K187" s="831"/>
      <c r="L187" s="589"/>
      <c r="M187" s="589"/>
      <c r="N187" s="589"/>
      <c r="O187" s="589"/>
      <c r="P187" s="589"/>
      <c r="Q187" s="590"/>
      <c r="R187" s="599"/>
      <c r="S187" s="599"/>
      <c r="T187" s="599"/>
      <c r="U187" s="599"/>
      <c r="V187" s="599"/>
      <c r="W187" s="599"/>
      <c r="X187" s="4"/>
      <c r="Y187" s="148">
        <f>IF(AND(AG129&lt;&gt;"",AG142&lt;&gt;""),"ungültige Eingabe in Neubau und Bestand","")</f>
      </c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121"/>
    </row>
    <row r="188" spans="1:40" ht="11.25" customHeight="1">
      <c r="A188" s="121"/>
      <c r="B188" s="4"/>
      <c r="C188" s="176" t="s">
        <v>208</v>
      </c>
      <c r="D188" s="31" t="s">
        <v>95</v>
      </c>
      <c r="E188" s="31"/>
      <c r="F188" s="31"/>
      <c r="G188" s="31"/>
      <c r="H188" s="31"/>
      <c r="I188" s="31"/>
      <c r="J188" s="31"/>
      <c r="K188" s="31"/>
      <c r="L188" s="615"/>
      <c r="M188" s="615"/>
      <c r="N188" s="615"/>
      <c r="O188" s="615"/>
      <c r="P188" s="615"/>
      <c r="Q188" s="544"/>
      <c r="R188" s="599"/>
      <c r="S188" s="599"/>
      <c r="T188" s="599"/>
      <c r="U188" s="599"/>
      <c r="V188" s="599"/>
      <c r="W188" s="599"/>
      <c r="X188" s="4"/>
      <c r="Y188" s="441">
        <f>IF(AND(SUM(O526:AH526)&lt;&gt;0,SUM(O575:AM575)&lt;&gt;0),"Fehler: Anlage 2 und  3 sind ausgefüllt","")</f>
      </c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121"/>
    </row>
    <row r="189" spans="1:40" ht="11.25" customHeight="1">
      <c r="A189" s="121"/>
      <c r="B189" s="4"/>
      <c r="C189" s="176"/>
      <c r="D189" s="98" t="s">
        <v>65</v>
      </c>
      <c r="E189" s="31"/>
      <c r="F189" s="31"/>
      <c r="G189" s="31"/>
      <c r="H189" s="31"/>
      <c r="I189" s="31"/>
      <c r="J189" s="31"/>
      <c r="K189" s="31"/>
      <c r="L189" s="615"/>
      <c r="M189" s="615"/>
      <c r="N189" s="615"/>
      <c r="O189" s="615"/>
      <c r="P189" s="615"/>
      <c r="Q189" s="544"/>
      <c r="R189" s="599"/>
      <c r="S189" s="599"/>
      <c r="T189" s="599"/>
      <c r="U189" s="599"/>
      <c r="V189" s="599"/>
      <c r="W189" s="599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121"/>
    </row>
    <row r="190" spans="1:40" ht="18" customHeight="1">
      <c r="A190" s="121"/>
      <c r="B190" s="179"/>
      <c r="C190" s="180" t="s">
        <v>209</v>
      </c>
      <c r="D190" s="178" t="s">
        <v>66</v>
      </c>
      <c r="E190" s="178"/>
      <c r="F190" s="178"/>
      <c r="G190" s="178"/>
      <c r="H190" s="178"/>
      <c r="I190" s="178"/>
      <c r="J190" s="40"/>
      <c r="K190" s="40"/>
      <c r="L190" s="40"/>
      <c r="M190" s="40"/>
      <c r="N190" s="31"/>
      <c r="O190" s="31"/>
      <c r="P190" s="64"/>
      <c r="Q190" s="65"/>
      <c r="R190" s="599"/>
      <c r="S190" s="599"/>
      <c r="T190" s="599"/>
      <c r="U190" s="599"/>
      <c r="V190" s="599"/>
      <c r="W190" s="599"/>
      <c r="X190" s="4"/>
      <c r="Y190" s="4"/>
      <c r="Z190" s="592" t="s">
        <v>194</v>
      </c>
      <c r="AA190" s="592"/>
      <c r="AB190" s="592"/>
      <c r="AC190" s="592"/>
      <c r="AD190" s="592"/>
      <c r="AE190" s="592"/>
      <c r="AF190" s="592"/>
      <c r="AG190" s="592"/>
      <c r="AH190" s="592"/>
      <c r="AI190" s="592"/>
      <c r="AJ190" s="592"/>
      <c r="AK190" s="592"/>
      <c r="AL190" s="592"/>
      <c r="AM190" s="592"/>
      <c r="AN190" s="121"/>
    </row>
    <row r="191" spans="1:40" ht="20.25" customHeight="1">
      <c r="A191" s="121"/>
      <c r="B191" s="132"/>
      <c r="C191" s="233" t="s">
        <v>210</v>
      </c>
      <c r="D191" s="41" t="s">
        <v>67</v>
      </c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58"/>
      <c r="R191" s="587">
        <f>IF(SUM(R152:V190)=0,"",SUM(R152:V190))</f>
      </c>
      <c r="S191" s="587"/>
      <c r="T191" s="587"/>
      <c r="U191" s="587"/>
      <c r="V191" s="587"/>
      <c r="W191" s="587"/>
      <c r="X191" s="4"/>
      <c r="Y191" s="4"/>
      <c r="Z191" s="592"/>
      <c r="AA191" s="592"/>
      <c r="AB191" s="592"/>
      <c r="AC191" s="592"/>
      <c r="AD191" s="592"/>
      <c r="AE191" s="592"/>
      <c r="AF191" s="592"/>
      <c r="AG191" s="592"/>
      <c r="AH191" s="592"/>
      <c r="AI191" s="592"/>
      <c r="AJ191" s="592"/>
      <c r="AK191" s="592"/>
      <c r="AL191" s="592"/>
      <c r="AM191" s="592"/>
      <c r="AN191" s="127"/>
    </row>
    <row r="192" spans="1:42" ht="16.5" customHeight="1">
      <c r="A192" s="121"/>
      <c r="B192" s="132"/>
      <c r="C192" s="233" t="s">
        <v>211</v>
      </c>
      <c r="D192" s="337" t="s">
        <v>412</v>
      </c>
      <c r="E192" s="342"/>
      <c r="F192" s="342"/>
      <c r="G192" s="342"/>
      <c r="H192" s="342"/>
      <c r="I192" s="342"/>
      <c r="J192" s="342"/>
      <c r="K192" s="342"/>
      <c r="L192" s="342"/>
      <c r="M192" s="342"/>
      <c r="N192" s="27"/>
      <c r="O192" s="27"/>
      <c r="P192" s="27"/>
      <c r="Q192" s="38"/>
      <c r="R192" s="197"/>
      <c r="S192" s="133"/>
      <c r="T192" s="197"/>
      <c r="U192" s="197"/>
      <c r="V192" s="197"/>
      <c r="W192" s="197"/>
      <c r="X192" s="591">
        <f>IF(SUM(AA152:AE180)=0,"",SUM(AA152:AE180))</f>
      </c>
      <c r="Y192" s="591"/>
      <c r="Z192" s="591"/>
      <c r="AA192" s="591"/>
      <c r="AB192" s="591"/>
      <c r="AC192" s="591"/>
      <c r="AD192" s="591"/>
      <c r="AE192" s="591"/>
      <c r="AF192" s="324"/>
      <c r="AG192" s="4"/>
      <c r="AH192" s="4"/>
      <c r="AI192" s="4"/>
      <c r="AJ192" s="4"/>
      <c r="AK192" s="4"/>
      <c r="AL192" s="4"/>
      <c r="AM192" s="4"/>
      <c r="AN192" s="121"/>
      <c r="AP192" s="435">
        <f>X192</f>
      </c>
    </row>
    <row r="193" spans="1:42" ht="16.5" customHeight="1">
      <c r="A193" s="121"/>
      <c r="B193" s="119"/>
      <c r="C193" s="233" t="s">
        <v>212</v>
      </c>
      <c r="D193" s="337" t="s">
        <v>68</v>
      </c>
      <c r="E193" s="342"/>
      <c r="F193" s="342"/>
      <c r="G193" s="342"/>
      <c r="H193" s="342"/>
      <c r="I193" s="342"/>
      <c r="J193" s="342"/>
      <c r="K193" s="342"/>
      <c r="L193" s="342"/>
      <c r="M193" s="342"/>
      <c r="N193" s="342"/>
      <c r="O193" s="39"/>
      <c r="P193" s="39"/>
      <c r="Q193" s="39"/>
      <c r="R193" s="133"/>
      <c r="S193" s="133"/>
      <c r="T193" s="133"/>
      <c r="U193" s="133"/>
      <c r="V193" s="133"/>
      <c r="W193" s="133"/>
      <c r="X193" s="133"/>
      <c r="Y193" s="133">
        <f>IF(SUM(AL151:AL180)=0,"",SUM(AL151:AL180))</f>
      </c>
      <c r="Z193" s="133"/>
      <c r="AA193" s="133"/>
      <c r="AB193" s="133"/>
      <c r="AC193" s="133"/>
      <c r="AD193" s="133"/>
      <c r="AE193" s="133"/>
      <c r="AF193" s="133"/>
      <c r="AG193" s="596">
        <f>IF(SUM(AJ152:AM180)=0,"",SUM(AJ152:AM180))</f>
      </c>
      <c r="AH193" s="597"/>
      <c r="AI193" s="597"/>
      <c r="AJ193" s="597"/>
      <c r="AK193" s="597"/>
      <c r="AL193" s="597"/>
      <c r="AM193" s="597"/>
      <c r="AN193" s="149"/>
      <c r="AP193" s="434">
        <f>SUM(AP154:AP179)</f>
        <v>0</v>
      </c>
    </row>
    <row r="194" spans="1:42" ht="24" customHeight="1">
      <c r="A194" s="68"/>
      <c r="B194" s="130"/>
      <c r="C194" s="22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150"/>
      <c r="AJ194" s="150"/>
      <c r="AK194" s="150"/>
      <c r="AL194" s="150"/>
      <c r="AM194" s="150"/>
      <c r="AN194" s="130"/>
      <c r="AP194" s="436">
        <f>IF(AG193="",0,SUM(AP192:AP193)+SUM(AP199:AP206))</f>
        <v>0</v>
      </c>
    </row>
    <row r="195" spans="1:40" ht="20.25" customHeight="1">
      <c r="A195" s="121"/>
      <c r="B195" s="151"/>
      <c r="C195" s="234" t="s">
        <v>167</v>
      </c>
      <c r="D195" s="76" t="s">
        <v>119</v>
      </c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133"/>
      <c r="AL195" s="133"/>
      <c r="AM195" s="133"/>
      <c r="AN195" s="152"/>
    </row>
    <row r="196" spans="1:40" ht="3.75" customHeight="1">
      <c r="A196" s="121"/>
      <c r="B196" s="294"/>
      <c r="C196" s="240"/>
      <c r="D196" s="92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39"/>
      <c r="AI196" s="39"/>
      <c r="AJ196" s="39"/>
      <c r="AK196" s="133"/>
      <c r="AL196" s="133"/>
      <c r="AM196" s="133"/>
      <c r="AN196" s="129"/>
    </row>
    <row r="197" spans="1:42" ht="15" customHeight="1">
      <c r="A197" s="121"/>
      <c r="B197" s="832"/>
      <c r="C197" s="833"/>
      <c r="D197" s="173" t="s">
        <v>431</v>
      </c>
      <c r="E197" s="36"/>
      <c r="F197" s="36"/>
      <c r="G197" s="36"/>
      <c r="H197" s="36"/>
      <c r="I197" s="36"/>
      <c r="J197" s="36"/>
      <c r="K197" s="36"/>
      <c r="L197" s="36"/>
      <c r="M197" s="396"/>
      <c r="N197" s="396"/>
      <c r="O197" s="362"/>
      <c r="P197" s="362"/>
      <c r="Q197" s="36" t="s">
        <v>227</v>
      </c>
      <c r="R197" s="36"/>
      <c r="S197" s="36"/>
      <c r="T197" s="36"/>
      <c r="U197" s="36"/>
      <c r="V197" s="36"/>
      <c r="W197" s="36"/>
      <c r="X197" s="36"/>
      <c r="Y197" s="36"/>
      <c r="Z197" s="36"/>
      <c r="AA197" s="36">
        <f>IF('Antrag Eigentum und Bestand'!V192="","",'Antrag Eigentum und Bestand'!V192)</f>
      </c>
      <c r="AB197" s="395"/>
      <c r="AC197" s="395"/>
      <c r="AD197" s="36"/>
      <c r="AE197" s="36"/>
      <c r="AF197" s="36"/>
      <c r="AG197" s="36"/>
      <c r="AH197" s="591">
        <f>IF(SUM(X192:AM193)=0,"",SUM(SUM(X192:AM193)))</f>
      </c>
      <c r="AI197" s="591"/>
      <c r="AJ197" s="591"/>
      <c r="AK197" s="591"/>
      <c r="AL197" s="591"/>
      <c r="AM197" s="591"/>
      <c r="AN197" s="121"/>
      <c r="AP197" s="427">
        <f>AH197</f>
      </c>
    </row>
    <row r="198" spans="1:42" ht="3.75" customHeight="1">
      <c r="A198" s="121"/>
      <c r="B198" s="153"/>
      <c r="C198" s="394"/>
      <c r="D198" s="173"/>
      <c r="E198" s="36"/>
      <c r="F198" s="36"/>
      <c r="G198" s="36"/>
      <c r="H198" s="36"/>
      <c r="I198" s="36"/>
      <c r="J198" s="36"/>
      <c r="K198" s="36"/>
      <c r="L198" s="36"/>
      <c r="M198" s="396"/>
      <c r="N198" s="396"/>
      <c r="O198" s="362"/>
      <c r="P198" s="362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95"/>
      <c r="AC198" s="395"/>
      <c r="AD198" s="36"/>
      <c r="AE198" s="36"/>
      <c r="AF198" s="36"/>
      <c r="AG198" s="36"/>
      <c r="AH198" s="395"/>
      <c r="AI198" s="395"/>
      <c r="AJ198" s="395"/>
      <c r="AK198" s="395"/>
      <c r="AL198" s="395"/>
      <c r="AM198" s="395"/>
      <c r="AN198" s="121"/>
      <c r="AP198" s="20"/>
    </row>
    <row r="199" spans="1:42" ht="15" customHeight="1">
      <c r="A199" s="121"/>
      <c r="B199" s="4"/>
      <c r="C199" s="236" t="s">
        <v>153</v>
      </c>
      <c r="D199" s="36" t="s">
        <v>257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95"/>
      <c r="AC199" s="395"/>
      <c r="AD199" s="36"/>
      <c r="AE199" s="36"/>
      <c r="AF199" s="36"/>
      <c r="AG199" s="173" t="str">
        <f>"+"</f>
        <v>+</v>
      </c>
      <c r="AH199" s="497"/>
      <c r="AI199" s="497"/>
      <c r="AJ199" s="497"/>
      <c r="AK199" s="497"/>
      <c r="AL199" s="497"/>
      <c r="AM199" s="497"/>
      <c r="AN199" s="121"/>
      <c r="AP199" s="427">
        <f>AH199</f>
        <v>0</v>
      </c>
    </row>
    <row r="200" spans="1:42" ht="3.75" customHeight="1">
      <c r="A200" s="121"/>
      <c r="B200" s="153"/>
      <c r="C200" s="235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95"/>
      <c r="AC200" s="395"/>
      <c r="AD200" s="36"/>
      <c r="AE200" s="36"/>
      <c r="AF200" s="36"/>
      <c r="AG200" s="36"/>
      <c r="AH200" s="36"/>
      <c r="AI200" s="36"/>
      <c r="AJ200" s="36"/>
      <c r="AK200" s="122"/>
      <c r="AL200" s="122"/>
      <c r="AM200" s="122"/>
      <c r="AN200" s="121"/>
      <c r="AP200" s="20"/>
    </row>
    <row r="201" spans="1:42" ht="12">
      <c r="A201" s="402"/>
      <c r="B201" s="4"/>
      <c r="C201" s="217"/>
      <c r="D201" s="33" t="s">
        <v>439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4"/>
      <c r="AL201" s="4"/>
      <c r="AM201" s="4"/>
      <c r="AN201" s="121"/>
      <c r="AP201" s="20"/>
    </row>
    <row r="202" spans="1:42" ht="3.75" customHeight="1">
      <c r="A202" s="121"/>
      <c r="B202" s="153"/>
      <c r="C202" s="235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95"/>
      <c r="AC202" s="395"/>
      <c r="AD202" s="36"/>
      <c r="AE202" s="36"/>
      <c r="AF202" s="36"/>
      <c r="AG202" s="36"/>
      <c r="AH202" s="36"/>
      <c r="AI202" s="36"/>
      <c r="AJ202" s="36"/>
      <c r="AK202" s="122"/>
      <c r="AL202" s="122"/>
      <c r="AM202" s="122"/>
      <c r="AN202" s="121"/>
      <c r="AP202" s="20"/>
    </row>
    <row r="203" spans="1:42" ht="15" customHeight="1">
      <c r="A203" s="402"/>
      <c r="B203" s="4"/>
      <c r="C203" s="262" t="s">
        <v>154</v>
      </c>
      <c r="D203" s="36" t="s">
        <v>53</v>
      </c>
      <c r="E203" s="582"/>
      <c r="F203" s="583"/>
      <c r="G203" s="583"/>
      <c r="H203" s="584"/>
      <c r="I203" s="36" t="s">
        <v>150</v>
      </c>
      <c r="J203" s="36"/>
      <c r="K203" s="122"/>
      <c r="L203" s="122"/>
      <c r="M203" s="835"/>
      <c r="N203" s="836"/>
      <c r="O203" s="836"/>
      <c r="P203" s="836"/>
      <c r="Q203" s="837"/>
      <c r="R203" s="36" t="s">
        <v>151</v>
      </c>
      <c r="S203" s="36"/>
      <c r="T203" s="36"/>
      <c r="U203" s="36"/>
      <c r="V203" s="36" t="s">
        <v>55</v>
      </c>
      <c r="W203" s="36"/>
      <c r="X203" s="33"/>
      <c r="Y203" s="33"/>
      <c r="Z203" s="33"/>
      <c r="AA203" s="33"/>
      <c r="AB203" s="33"/>
      <c r="AC203" s="33"/>
      <c r="AD203" s="33"/>
      <c r="AE203" s="33"/>
      <c r="AF203" s="33"/>
      <c r="AG203" s="401" t="str">
        <f>"./."</f>
        <v>./.</v>
      </c>
      <c r="AH203" s="591">
        <f>IF(OR(E203="",M203=""),"",E203*M203*12)</f>
      </c>
      <c r="AI203" s="591"/>
      <c r="AJ203" s="591"/>
      <c r="AK203" s="591"/>
      <c r="AL203" s="591"/>
      <c r="AM203" s="591"/>
      <c r="AN203" s="121"/>
      <c r="AP203" s="427">
        <f>IF(AH203="",0,AH203*-1)</f>
        <v>0</v>
      </c>
    </row>
    <row r="204" spans="1:42" ht="3.75" customHeight="1">
      <c r="A204" s="121"/>
      <c r="B204" s="153"/>
      <c r="C204" s="394"/>
      <c r="D204" s="173"/>
      <c r="E204" s="36"/>
      <c r="F204" s="36"/>
      <c r="G204" s="36"/>
      <c r="H204" s="36"/>
      <c r="I204" s="36"/>
      <c r="J204" s="36"/>
      <c r="K204" s="36"/>
      <c r="L204" s="36"/>
      <c r="M204" s="396"/>
      <c r="N204" s="396"/>
      <c r="O204" s="362"/>
      <c r="P204" s="362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95"/>
      <c r="AC204" s="395"/>
      <c r="AD204" s="36"/>
      <c r="AE204" s="36"/>
      <c r="AF204" s="36"/>
      <c r="AG204" s="173"/>
      <c r="AH204" s="395"/>
      <c r="AI204" s="395"/>
      <c r="AJ204" s="395"/>
      <c r="AK204" s="395"/>
      <c r="AL204" s="395"/>
      <c r="AM204" s="395"/>
      <c r="AN204" s="121"/>
      <c r="AP204" s="20"/>
    </row>
    <row r="205" spans="1:42" ht="15" customHeight="1">
      <c r="A205" s="462">
        <f>A132</f>
        <v>41731</v>
      </c>
      <c r="B205" s="4"/>
      <c r="C205" s="238" t="s">
        <v>154</v>
      </c>
      <c r="D205" s="33" t="s">
        <v>116</v>
      </c>
      <c r="E205" s="33"/>
      <c r="F205" s="33"/>
      <c r="G205" s="33"/>
      <c r="H205" s="33"/>
      <c r="I205" s="33"/>
      <c r="J205" s="33"/>
      <c r="K205" s="33"/>
      <c r="L205" s="572">
        <f>IF(OR(AG152&gt;3,AG156&gt;3,AG160&gt;3,AG164&gt;3,AG168&gt;3),"Belastung mit max. 3%Tilgungssatz","")</f>
      </c>
      <c r="M205" s="572"/>
      <c r="N205" s="572"/>
      <c r="O205" s="572"/>
      <c r="P205" s="572"/>
      <c r="Q205" s="572"/>
      <c r="R205" s="572"/>
      <c r="S205" s="572"/>
      <c r="T205" s="572"/>
      <c r="U205" s="572"/>
      <c r="V205" s="572"/>
      <c r="W205" s="33"/>
      <c r="X205" s="569">
        <f>IF(OR(AG152&gt;3,AG156&gt;3,AG160&gt;3,AG164&gt;3,AG168&gt;3,AG173&gt;3,AG177&gt;3),AP194/12,"")</f>
      </c>
      <c r="Y205" s="570"/>
      <c r="Z205" s="570"/>
      <c r="AA205" s="570"/>
      <c r="AB205" s="565">
        <f>IF(X205&lt;400,"◄ zu gering","")</f>
      </c>
      <c r="AC205" s="565"/>
      <c r="AD205" s="565"/>
      <c r="AE205" s="565"/>
      <c r="AF205" s="33"/>
      <c r="AG205" s="401" t="str">
        <f>"./."</f>
        <v>./.</v>
      </c>
      <c r="AH205" s="615"/>
      <c r="AI205" s="615"/>
      <c r="AJ205" s="615"/>
      <c r="AK205" s="615"/>
      <c r="AL205" s="615"/>
      <c r="AM205" s="615"/>
      <c r="AN205" s="121"/>
      <c r="AP205" s="427">
        <f>AH205*-1</f>
        <v>0</v>
      </c>
    </row>
    <row r="206" spans="1:42" ht="3" customHeight="1">
      <c r="A206" s="462"/>
      <c r="B206" s="153"/>
      <c r="C206" s="235"/>
      <c r="D206" s="36"/>
      <c r="E206" s="36"/>
      <c r="F206" s="36"/>
      <c r="G206" s="36"/>
      <c r="H206" s="36"/>
      <c r="I206" s="36"/>
      <c r="J206" s="36"/>
      <c r="K206" s="36"/>
      <c r="L206" s="572"/>
      <c r="M206" s="572"/>
      <c r="N206" s="572"/>
      <c r="O206" s="572"/>
      <c r="P206" s="572"/>
      <c r="Q206" s="572"/>
      <c r="R206" s="572"/>
      <c r="S206" s="572"/>
      <c r="T206" s="572"/>
      <c r="U206" s="572"/>
      <c r="V206" s="572"/>
      <c r="W206" s="36"/>
      <c r="X206" s="570"/>
      <c r="Y206" s="570"/>
      <c r="Z206" s="570"/>
      <c r="AA206" s="570"/>
      <c r="AB206" s="565"/>
      <c r="AC206" s="565"/>
      <c r="AD206" s="565"/>
      <c r="AE206" s="565"/>
      <c r="AF206" s="36"/>
      <c r="AG206" s="36"/>
      <c r="AH206" s="164"/>
      <c r="AI206" s="39"/>
      <c r="AJ206" s="39"/>
      <c r="AK206" s="133"/>
      <c r="AL206" s="39"/>
      <c r="AM206" s="133"/>
      <c r="AN206" s="121"/>
      <c r="AP206" s="20"/>
    </row>
    <row r="207" spans="1:42" ht="5.25" customHeight="1">
      <c r="A207" s="462"/>
      <c r="B207" s="153"/>
      <c r="C207" s="235"/>
      <c r="D207" s="36"/>
      <c r="E207" s="36"/>
      <c r="F207" s="36"/>
      <c r="G207" s="36"/>
      <c r="H207" s="36"/>
      <c r="I207" s="36"/>
      <c r="J207" s="36"/>
      <c r="K207" s="36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36"/>
      <c r="X207" s="571"/>
      <c r="Y207" s="571"/>
      <c r="Z207" s="571"/>
      <c r="AA207" s="571"/>
      <c r="AB207" s="565"/>
      <c r="AC207" s="565"/>
      <c r="AD207" s="565"/>
      <c r="AE207" s="565"/>
      <c r="AF207" s="36"/>
      <c r="AG207" s="36"/>
      <c r="AH207" s="36"/>
      <c r="AI207" s="36"/>
      <c r="AJ207" s="36"/>
      <c r="AK207" s="122"/>
      <c r="AL207" s="122"/>
      <c r="AM207" s="122"/>
      <c r="AN207" s="121"/>
      <c r="AP207" s="20"/>
    </row>
    <row r="208" spans="1:42" s="5" customFormat="1" ht="24.75" customHeight="1">
      <c r="A208" s="462"/>
      <c r="B208" s="428"/>
      <c r="C208" s="429"/>
      <c r="D208" s="173" t="s">
        <v>432</v>
      </c>
      <c r="E208" s="36"/>
      <c r="F208" s="36"/>
      <c r="G208" s="36"/>
      <c r="H208" s="36"/>
      <c r="I208" s="36"/>
      <c r="J208" s="36"/>
      <c r="K208" s="36"/>
      <c r="L208" s="36"/>
      <c r="M208" s="396"/>
      <c r="N208" s="396"/>
      <c r="O208" s="408"/>
      <c r="P208" s="408"/>
      <c r="Q208" s="36"/>
      <c r="R208" s="36"/>
      <c r="S208" s="36"/>
      <c r="T208" s="36"/>
      <c r="U208" s="36"/>
      <c r="V208" s="36"/>
      <c r="W208" s="36"/>
      <c r="X208" s="593">
        <f>IF(AH197="","",SUM(AP197:AP205)/12)</f>
      </c>
      <c r="Y208" s="594"/>
      <c r="Z208" s="594"/>
      <c r="AA208" s="595"/>
      <c r="AB208" s="431">
        <f>IF(X208&lt;400,"◄ zu gering","")</f>
      </c>
      <c r="AC208" s="433"/>
      <c r="AD208" s="433"/>
      <c r="AE208" s="433"/>
      <c r="AF208" s="403"/>
      <c r="AG208" s="432" t="s">
        <v>440</v>
      </c>
      <c r="AH208" s="598">
        <f>IF(SUM(AP197:AP205)=0,"",SUM(AP197:AP205))</f>
      </c>
      <c r="AI208" s="598"/>
      <c r="AJ208" s="598"/>
      <c r="AK208" s="598"/>
      <c r="AL208" s="598"/>
      <c r="AM208" s="598"/>
      <c r="AN208" s="129"/>
      <c r="AP208" s="430"/>
    </row>
    <row r="209" spans="1:42" ht="6" customHeight="1">
      <c r="A209" s="462"/>
      <c r="B209" s="4"/>
      <c r="C209" s="185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27"/>
      <c r="AF209" s="27"/>
      <c r="AG209" s="280"/>
      <c r="AH209" s="36"/>
      <c r="AI209" s="36"/>
      <c r="AJ209" s="36"/>
      <c r="AK209" s="122"/>
      <c r="AL209" s="122"/>
      <c r="AM209" s="122"/>
      <c r="AN209" s="121"/>
      <c r="AP209" s="20"/>
    </row>
    <row r="210" spans="1:42" ht="23.25" customHeight="1">
      <c r="A210" s="462"/>
      <c r="B210" s="4"/>
      <c r="C210" s="236" t="s">
        <v>153</v>
      </c>
      <c r="D210" s="36" t="s">
        <v>143</v>
      </c>
      <c r="E210" s="36"/>
      <c r="F210" s="36"/>
      <c r="G210" s="36"/>
      <c r="H210" s="36"/>
      <c r="I210" s="36"/>
      <c r="J210" s="36"/>
      <c r="K210" s="36"/>
      <c r="L210" s="36"/>
      <c r="M210" s="508">
        <f>IF(O103="","",O103)</f>
      </c>
      <c r="N210" s="509"/>
      <c r="O210" s="509"/>
      <c r="P210" s="509"/>
      <c r="Q210" s="510"/>
      <c r="R210" s="397" t="s">
        <v>434</v>
      </c>
      <c r="S210" s="592" t="s">
        <v>433</v>
      </c>
      <c r="T210" s="592"/>
      <c r="U210" s="592"/>
      <c r="V210" s="592"/>
      <c r="W210" s="592"/>
      <c r="X210" s="592"/>
      <c r="Y210" s="592"/>
      <c r="Z210" s="154" t="s">
        <v>141</v>
      </c>
      <c r="AA210" s="154" t="s">
        <v>142</v>
      </c>
      <c r="AB210" s="585"/>
      <c r="AC210" s="586"/>
      <c r="AD210" s="297"/>
      <c r="AE210" s="301"/>
      <c r="AF210" s="301"/>
      <c r="AG210" s="173" t="str">
        <f>"+"</f>
        <v>+</v>
      </c>
      <c r="AH210" s="591">
        <f>IF(OR(M210="",AB210=""),"",M210*AB210)</f>
      </c>
      <c r="AI210" s="591"/>
      <c r="AJ210" s="591"/>
      <c r="AK210" s="591"/>
      <c r="AL210" s="591"/>
      <c r="AM210" s="591"/>
      <c r="AN210" s="121"/>
      <c r="AP210" s="427">
        <f>AH210</f>
      </c>
    </row>
    <row r="211" spans="1:42" ht="3.75" customHeight="1">
      <c r="A211" s="462"/>
      <c r="B211" s="4"/>
      <c r="C211" s="185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155"/>
      <c r="S211" s="155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121"/>
      <c r="AP211" s="20"/>
    </row>
    <row r="212" spans="1:42" ht="15.75" customHeight="1">
      <c r="A212" s="462"/>
      <c r="B212" s="4"/>
      <c r="C212" s="236" t="s">
        <v>153</v>
      </c>
      <c r="D212" s="36" t="s">
        <v>144</v>
      </c>
      <c r="E212" s="122"/>
      <c r="F212" s="36"/>
      <c r="G212" s="36"/>
      <c r="H212" s="122"/>
      <c r="I212" s="36"/>
      <c r="J212" s="36"/>
      <c r="K212" s="36"/>
      <c r="L212" s="36"/>
      <c r="M212" s="36"/>
      <c r="N212" s="36"/>
      <c r="P212" s="36"/>
      <c r="Q212" s="36"/>
      <c r="R212" s="36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173" t="str">
        <f>"+"</f>
        <v>+</v>
      </c>
      <c r="AH212" s="615"/>
      <c r="AI212" s="615"/>
      <c r="AJ212" s="615"/>
      <c r="AK212" s="615"/>
      <c r="AL212" s="615"/>
      <c r="AM212" s="615"/>
      <c r="AN212" s="121"/>
      <c r="AP212" s="427">
        <f>AH212</f>
        <v>0</v>
      </c>
    </row>
    <row r="213" spans="1:42" ht="3.75" customHeight="1">
      <c r="A213" s="462"/>
      <c r="B213" s="4"/>
      <c r="C213" s="217"/>
      <c r="D213" s="36"/>
      <c r="E213" s="122"/>
      <c r="F213" s="36"/>
      <c r="G213" s="36"/>
      <c r="H213" s="122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27"/>
      <c r="AJ213" s="27"/>
      <c r="AK213" s="134"/>
      <c r="AL213" s="134"/>
      <c r="AM213" s="134"/>
      <c r="AN213" s="121"/>
      <c r="AP213" s="20"/>
    </row>
    <row r="214" spans="1:42" ht="15.75" customHeight="1">
      <c r="A214" s="462"/>
      <c r="B214" s="118"/>
      <c r="C214" s="233" t="s">
        <v>244</v>
      </c>
      <c r="D214" s="76" t="s">
        <v>441</v>
      </c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>
        <f>IF(SUM(AA197:AA211)=0,"",(SUM(AA197:AA211)))</f>
      </c>
      <c r="AB214" s="39"/>
      <c r="AC214" s="39"/>
      <c r="AD214" s="39"/>
      <c r="AE214" s="39"/>
      <c r="AF214" s="27"/>
      <c r="AG214" s="154" t="str">
        <f>"="</f>
        <v>=</v>
      </c>
      <c r="AH214" s="591">
        <f>IF(SUM(AP197:AP212)=0,"",SUM(SUM(AP197:AP212)))</f>
      </c>
      <c r="AI214" s="591"/>
      <c r="AJ214" s="591"/>
      <c r="AK214" s="591"/>
      <c r="AL214" s="591"/>
      <c r="AM214" s="591"/>
      <c r="AN214" s="121"/>
      <c r="AP214" s="20"/>
    </row>
    <row r="215" spans="1:42" ht="10.5" customHeight="1">
      <c r="A215" s="462"/>
      <c r="B215" s="119"/>
      <c r="C215" s="229"/>
      <c r="D215" s="156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120"/>
      <c r="AL215" s="120"/>
      <c r="AM215" s="120"/>
      <c r="AN215" s="143"/>
      <c r="AP215" s="20"/>
    </row>
    <row r="216" spans="1:40" ht="6" customHeight="1">
      <c r="A216" s="68"/>
      <c r="B216" s="68"/>
      <c r="C216" s="221"/>
      <c r="D216" s="31"/>
      <c r="E216" s="68"/>
      <c r="F216" s="31"/>
      <c r="G216" s="31"/>
      <c r="H216" s="31"/>
      <c r="I216" s="68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</row>
    <row r="217" spans="1:40" ht="12.75" customHeight="1">
      <c r="A217" s="68"/>
      <c r="B217" s="20" t="s">
        <v>442</v>
      </c>
      <c r="C217" s="221"/>
      <c r="D217" s="31"/>
      <c r="E217" s="68"/>
      <c r="F217" s="31"/>
      <c r="G217" s="31"/>
      <c r="H217" s="31"/>
      <c r="I217" s="68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</row>
    <row r="218" spans="1:40" ht="12.75" customHeight="1">
      <c r="A218" s="68"/>
      <c r="B218" s="4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</row>
    <row r="219" spans="1:40" ht="12" customHeight="1">
      <c r="A219" s="68"/>
      <c r="B219" s="33" t="s">
        <v>140</v>
      </c>
      <c r="C219" s="190"/>
      <c r="D219" s="8"/>
      <c r="E219" s="8"/>
      <c r="F219" s="539">
        <f>IF(AND(D23="",V23=""),"",IF(AND(D23&lt;&gt;"",V23&lt;&gt;""),CONCATENATE(D23,Q7,V23),D23))</f>
      </c>
      <c r="G219" s="539"/>
      <c r="H219" s="539"/>
      <c r="I219" s="539"/>
      <c r="J219" s="539"/>
      <c r="K219" s="539"/>
      <c r="L219" s="539"/>
      <c r="M219" s="539"/>
      <c r="N219" s="539"/>
      <c r="O219" s="539"/>
      <c r="P219" s="539"/>
      <c r="Q219" s="539"/>
      <c r="R219" s="539"/>
      <c r="S219" s="539"/>
      <c r="T219" s="539"/>
      <c r="U219" s="539"/>
      <c r="V219" s="539"/>
      <c r="W219" s="399"/>
      <c r="X219" s="8"/>
      <c r="Y219" s="4"/>
      <c r="Z219" s="8"/>
      <c r="AA219" s="8"/>
      <c r="AB219" s="31"/>
      <c r="AC219" s="31"/>
      <c r="AD219" s="31"/>
      <c r="AE219" s="31"/>
      <c r="AF219" s="31"/>
      <c r="AG219" s="8"/>
      <c r="AH219" s="4" t="s">
        <v>54</v>
      </c>
      <c r="AI219" s="816" t="s">
        <v>325</v>
      </c>
      <c r="AJ219" s="816"/>
      <c r="AK219" s="816"/>
      <c r="AL219" s="816"/>
      <c r="AM219" s="816"/>
      <c r="AN219" s="816"/>
    </row>
    <row r="220" spans="1:40" ht="6" customHeight="1">
      <c r="A220" s="68"/>
      <c r="B220" s="68"/>
      <c r="C220" s="221"/>
      <c r="D220" s="31"/>
      <c r="E220" s="68"/>
      <c r="F220" s="31"/>
      <c r="G220" s="31"/>
      <c r="H220" s="31"/>
      <c r="I220" s="68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68"/>
      <c r="AB220" s="68"/>
      <c r="AC220" s="68"/>
      <c r="AD220" s="68"/>
      <c r="AE220" s="68"/>
      <c r="AF220" s="68"/>
      <c r="AG220" s="68"/>
      <c r="AH220" s="4"/>
      <c r="AI220" s="4"/>
      <c r="AJ220" s="4"/>
      <c r="AK220" s="4"/>
      <c r="AL220" s="4"/>
      <c r="AM220" s="4"/>
      <c r="AN220" s="68"/>
    </row>
    <row r="221" spans="1:40" ht="6" customHeight="1">
      <c r="A221" s="2"/>
      <c r="B221" s="33"/>
      <c r="C221" s="217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</row>
    <row r="222" spans="1:40" s="6" customFormat="1" ht="22.5" customHeight="1">
      <c r="A222" s="103"/>
      <c r="B222" s="157"/>
      <c r="C222" s="234" t="s">
        <v>169</v>
      </c>
      <c r="D222" s="76" t="s">
        <v>443</v>
      </c>
      <c r="E222" s="104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6"/>
    </row>
    <row r="223" spans="1:40" ht="12.75" customHeight="1">
      <c r="A223" s="159"/>
      <c r="B223" s="157"/>
      <c r="C223" s="239"/>
      <c r="D223" s="44"/>
      <c r="E223" s="44"/>
      <c r="F223" s="44"/>
      <c r="G223" s="130"/>
      <c r="H223" s="44"/>
      <c r="I223" s="44"/>
      <c r="J223" s="44"/>
      <c r="K223" s="44"/>
      <c r="L223" s="198"/>
      <c r="M223" s="468" t="s">
        <v>81</v>
      </c>
      <c r="N223" s="469"/>
      <c r="O223" s="469"/>
      <c r="P223" s="469"/>
      <c r="Q223" s="469"/>
      <c r="R223" s="469"/>
      <c r="S223" s="469"/>
      <c r="T223" s="469"/>
      <c r="U223" s="470"/>
      <c r="V223" s="468" t="s">
        <v>82</v>
      </c>
      <c r="W223" s="469"/>
      <c r="X223" s="469"/>
      <c r="Y223" s="469"/>
      <c r="Z223" s="469"/>
      <c r="AA223" s="469"/>
      <c r="AB223" s="469"/>
      <c r="AC223" s="469"/>
      <c r="AD223" s="470"/>
      <c r="AE223" s="468" t="s">
        <v>80</v>
      </c>
      <c r="AF223" s="469"/>
      <c r="AG223" s="469"/>
      <c r="AH223" s="469"/>
      <c r="AI223" s="469"/>
      <c r="AJ223" s="469"/>
      <c r="AK223" s="469"/>
      <c r="AL223" s="469"/>
      <c r="AM223" s="470"/>
      <c r="AN223" s="159"/>
    </row>
    <row r="224" spans="1:40" ht="3.75" customHeight="1">
      <c r="A224" s="159"/>
      <c r="B224" s="124"/>
      <c r="C224" s="225"/>
      <c r="D224" s="33"/>
      <c r="E224" s="33"/>
      <c r="F224" s="33"/>
      <c r="G224" s="33"/>
      <c r="H224" s="33"/>
      <c r="I224" s="33"/>
      <c r="J224" s="33"/>
      <c r="K224" s="33"/>
      <c r="L224" s="4"/>
      <c r="M224" s="4"/>
      <c r="N224" s="4"/>
      <c r="O224" s="4"/>
      <c r="P224" s="4"/>
      <c r="Q224" s="4"/>
      <c r="R224" s="4"/>
      <c r="S224" s="4"/>
      <c r="T224" s="4"/>
      <c r="U224" s="58"/>
      <c r="V224" s="4"/>
      <c r="W224" s="4"/>
      <c r="X224" s="126"/>
      <c r="Y224" s="126"/>
      <c r="Z224" s="126"/>
      <c r="AA224" s="126"/>
      <c r="AB224" s="126"/>
      <c r="AC224" s="126"/>
      <c r="AD224" s="126"/>
      <c r="AE224" s="163"/>
      <c r="AF224" s="124"/>
      <c r="AG224" s="109"/>
      <c r="AH224" s="109"/>
      <c r="AI224" s="109"/>
      <c r="AJ224" s="109"/>
      <c r="AK224" s="109"/>
      <c r="AL224" s="109"/>
      <c r="AM224" s="159"/>
      <c r="AN224" s="159"/>
    </row>
    <row r="225" spans="1:40" ht="25.5" customHeight="1">
      <c r="A225" s="159"/>
      <c r="B225" s="157"/>
      <c r="C225" s="239"/>
      <c r="D225" s="87" t="s">
        <v>152</v>
      </c>
      <c r="E225" s="130"/>
      <c r="F225" s="88"/>
      <c r="G225" s="130"/>
      <c r="H225" s="130"/>
      <c r="I225" s="44"/>
      <c r="J225" s="44"/>
      <c r="K225" s="44"/>
      <c r="L225" s="198"/>
      <c r="M225" s="556"/>
      <c r="N225" s="557"/>
      <c r="O225" s="557"/>
      <c r="P225" s="557"/>
      <c r="Q225" s="557"/>
      <c r="R225" s="557"/>
      <c r="S225" s="557"/>
      <c r="T225" s="557"/>
      <c r="U225" s="558"/>
      <c r="V225" s="556"/>
      <c r="W225" s="557"/>
      <c r="X225" s="557"/>
      <c r="Y225" s="557"/>
      <c r="Z225" s="557"/>
      <c r="AA225" s="557"/>
      <c r="AB225" s="557"/>
      <c r="AC225" s="557"/>
      <c r="AD225" s="558"/>
      <c r="AE225" s="556"/>
      <c r="AF225" s="557"/>
      <c r="AG225" s="557"/>
      <c r="AH225" s="557"/>
      <c r="AI225" s="557"/>
      <c r="AJ225" s="557"/>
      <c r="AK225" s="557"/>
      <c r="AL225" s="557"/>
      <c r="AM225" s="558"/>
      <c r="AN225" s="159"/>
    </row>
    <row r="226" spans="1:40" ht="4.5" customHeight="1">
      <c r="A226" s="159"/>
      <c r="B226" s="124"/>
      <c r="C226" s="225"/>
      <c r="D226" s="36"/>
      <c r="E226" s="48"/>
      <c r="F226" s="31"/>
      <c r="G226" s="4"/>
      <c r="H226" s="4"/>
      <c r="I226" s="31"/>
      <c r="J226" s="31"/>
      <c r="K226" s="33"/>
      <c r="L226" s="4"/>
      <c r="M226" s="172"/>
      <c r="N226" s="172"/>
      <c r="O226" s="172"/>
      <c r="P226" s="172"/>
      <c r="Q226" s="172"/>
      <c r="R226" s="4"/>
      <c r="S226" s="4"/>
      <c r="T226" s="4"/>
      <c r="U226" s="58"/>
      <c r="V226" s="207"/>
      <c r="W226" s="207"/>
      <c r="X226" s="208"/>
      <c r="Y226" s="208"/>
      <c r="Z226" s="208"/>
      <c r="AA226" s="208"/>
      <c r="AB226" s="208"/>
      <c r="AC226" s="208"/>
      <c r="AD226" s="209"/>
      <c r="AE226" s="163"/>
      <c r="AF226" s="124"/>
      <c r="AG226" s="109"/>
      <c r="AH226" s="109"/>
      <c r="AI226" s="109"/>
      <c r="AJ226" s="109"/>
      <c r="AK226" s="109"/>
      <c r="AL226" s="109"/>
      <c r="AM226" s="159"/>
      <c r="AN226" s="159"/>
    </row>
    <row r="227" spans="1:40" ht="25.5" customHeight="1">
      <c r="A227" s="159"/>
      <c r="B227" s="157"/>
      <c r="C227" s="181" t="s">
        <v>154</v>
      </c>
      <c r="D227" s="90" t="s">
        <v>77</v>
      </c>
      <c r="E227" s="130"/>
      <c r="F227" s="88"/>
      <c r="G227" s="130"/>
      <c r="H227" s="130"/>
      <c r="I227" s="44"/>
      <c r="J227" s="44"/>
      <c r="K227" s="44"/>
      <c r="L227" s="198"/>
      <c r="M227" s="556"/>
      <c r="N227" s="557"/>
      <c r="O227" s="557"/>
      <c r="P227" s="557"/>
      <c r="Q227" s="557"/>
      <c r="R227" s="557"/>
      <c r="S227" s="557"/>
      <c r="T227" s="557"/>
      <c r="U227" s="558"/>
      <c r="V227" s="556"/>
      <c r="W227" s="557"/>
      <c r="X227" s="557"/>
      <c r="Y227" s="557"/>
      <c r="Z227" s="557"/>
      <c r="AA227" s="557"/>
      <c r="AB227" s="557"/>
      <c r="AC227" s="557"/>
      <c r="AD227" s="558"/>
      <c r="AE227" s="556"/>
      <c r="AF227" s="557"/>
      <c r="AG227" s="557"/>
      <c r="AH227" s="557"/>
      <c r="AI227" s="557"/>
      <c r="AJ227" s="557"/>
      <c r="AK227" s="557"/>
      <c r="AL227" s="557"/>
      <c r="AM227" s="558"/>
      <c r="AN227" s="159"/>
    </row>
    <row r="228" spans="1:40" ht="6" customHeight="1">
      <c r="A228" s="159"/>
      <c r="B228" s="124"/>
      <c r="C228" s="225"/>
      <c r="D228" s="26"/>
      <c r="E228" s="4"/>
      <c r="F228" s="31"/>
      <c r="G228" s="4"/>
      <c r="H228" s="4"/>
      <c r="I228" s="31"/>
      <c r="J228" s="31"/>
      <c r="K228" s="33"/>
      <c r="L228" s="4"/>
      <c r="M228" s="172"/>
      <c r="N228" s="172"/>
      <c r="O228" s="172"/>
      <c r="P228" s="172"/>
      <c r="Q228" s="172"/>
      <c r="R228" s="4"/>
      <c r="S228" s="4"/>
      <c r="T228" s="4"/>
      <c r="U228" s="4"/>
      <c r="V228" s="4"/>
      <c r="W228" s="4"/>
      <c r="X228" s="105"/>
      <c r="Y228" s="105"/>
      <c r="Z228" s="105"/>
      <c r="AA228" s="105"/>
      <c r="AB228" s="105"/>
      <c r="AC228" s="105"/>
      <c r="AD228" s="126"/>
      <c r="AE228" s="158"/>
      <c r="AF228" s="124"/>
      <c r="AG228" s="109"/>
      <c r="AH228" s="109"/>
      <c r="AI228" s="109"/>
      <c r="AJ228" s="109"/>
      <c r="AK228" s="109"/>
      <c r="AL228" s="109"/>
      <c r="AM228" s="159"/>
      <c r="AN228" s="159"/>
    </row>
    <row r="229" spans="1:40" ht="18" customHeight="1">
      <c r="A229" s="159"/>
      <c r="B229" s="157"/>
      <c r="C229" s="234" t="str">
        <f>"="</f>
        <v>=</v>
      </c>
      <c r="D229" s="90" t="s">
        <v>76</v>
      </c>
      <c r="E229" s="130"/>
      <c r="F229" s="88"/>
      <c r="G229" s="130"/>
      <c r="H229" s="130"/>
      <c r="I229" s="44"/>
      <c r="J229" s="44"/>
      <c r="K229" s="44"/>
      <c r="L229" s="198"/>
      <c r="M229" s="525">
        <f>IF(M225="","",M225-M227)</f>
      </c>
      <c r="N229" s="526"/>
      <c r="O229" s="526"/>
      <c r="P229" s="526"/>
      <c r="Q229" s="526"/>
      <c r="R229" s="526"/>
      <c r="S229" s="526"/>
      <c r="T229" s="526"/>
      <c r="U229" s="527"/>
      <c r="V229" s="525">
        <f>IF(V225="","",V225-V227)</f>
      </c>
      <c r="W229" s="526"/>
      <c r="X229" s="526"/>
      <c r="Y229" s="526"/>
      <c r="Z229" s="526"/>
      <c r="AA229" s="526"/>
      <c r="AB229" s="526"/>
      <c r="AC229" s="526"/>
      <c r="AD229" s="527"/>
      <c r="AE229" s="525">
        <f>IF(AE225="","",AE225-AE227)</f>
      </c>
      <c r="AF229" s="526"/>
      <c r="AG229" s="526"/>
      <c r="AH229" s="526"/>
      <c r="AI229" s="526"/>
      <c r="AJ229" s="526"/>
      <c r="AK229" s="526"/>
      <c r="AL229" s="526"/>
      <c r="AM229" s="527"/>
      <c r="AN229" s="159"/>
    </row>
    <row r="230" spans="1:40" ht="3.75" customHeight="1">
      <c r="A230" s="159"/>
      <c r="B230" s="163"/>
      <c r="C230" s="240"/>
      <c r="D230" s="210"/>
      <c r="E230" s="68"/>
      <c r="F230" s="59"/>
      <c r="G230" s="68"/>
      <c r="H230" s="68"/>
      <c r="I230" s="31"/>
      <c r="J230" s="31"/>
      <c r="K230" s="31"/>
      <c r="M230" s="172"/>
      <c r="N230" s="172"/>
      <c r="O230" s="172"/>
      <c r="P230" s="172"/>
      <c r="Q230" s="172"/>
      <c r="R230" s="68"/>
      <c r="S230" s="68"/>
      <c r="T230" s="68"/>
      <c r="U230" s="68"/>
      <c r="V230" s="130"/>
      <c r="W230" s="130"/>
      <c r="X230" s="194"/>
      <c r="Y230" s="194"/>
      <c r="Z230" s="194"/>
      <c r="AA230" s="194"/>
      <c r="AB230" s="194"/>
      <c r="AC230" s="105"/>
      <c r="AD230" s="31"/>
      <c r="AE230" s="163"/>
      <c r="AF230" s="124"/>
      <c r="AG230" s="68"/>
      <c r="AH230" s="109"/>
      <c r="AI230" s="201"/>
      <c r="AJ230" s="201"/>
      <c r="AK230" s="201"/>
      <c r="AL230" s="201"/>
      <c r="AM230" s="202"/>
      <c r="AN230" s="159"/>
    </row>
    <row r="231" spans="1:40" ht="24.75" customHeight="1">
      <c r="A231" s="159"/>
      <c r="B231" s="157"/>
      <c r="C231" s="241" t="s">
        <v>154</v>
      </c>
      <c r="D231" s="203" t="s">
        <v>215</v>
      </c>
      <c r="E231" s="130"/>
      <c r="F231" s="93"/>
      <c r="G231" s="130"/>
      <c r="H231" s="130"/>
      <c r="I231" s="44"/>
      <c r="J231" s="130"/>
      <c r="K231" s="130"/>
      <c r="L231" s="198"/>
      <c r="M231" s="132"/>
      <c r="N231" s="130"/>
      <c r="O231" s="130"/>
      <c r="P231" s="131"/>
      <c r="Q231" s="465">
        <f>IF(M225="","",IF(H2=TRUE,M229*0.1,""))</f>
      </c>
      <c r="R231" s="466"/>
      <c r="S231" s="466"/>
      <c r="T231" s="466"/>
      <c r="U231" s="467"/>
      <c r="V231" s="118"/>
      <c r="W231" s="68"/>
      <c r="X231" s="4"/>
      <c r="Y231" s="4"/>
      <c r="Z231" s="465">
        <f>IF(V225="","",IF(H5=TRUE,V229*0.1,""))</f>
      </c>
      <c r="AA231" s="466"/>
      <c r="AB231" s="466"/>
      <c r="AC231" s="466"/>
      <c r="AD231" s="467"/>
      <c r="AE231" s="678"/>
      <c r="AF231" s="679"/>
      <c r="AG231" s="679"/>
      <c r="AH231" s="680"/>
      <c r="AI231" s="465">
        <f>IF(AE225="","",IF(I2=TRUE,AE229*0.1,""))</f>
      </c>
      <c r="AJ231" s="466"/>
      <c r="AK231" s="466"/>
      <c r="AL231" s="466"/>
      <c r="AM231" s="467"/>
      <c r="AN231" s="159"/>
    </row>
    <row r="232" spans="1:40" ht="3.75" customHeight="1">
      <c r="A232" s="159"/>
      <c r="B232" s="163"/>
      <c r="C232" s="242"/>
      <c r="D232" s="211"/>
      <c r="E232" s="68"/>
      <c r="F232" s="212"/>
      <c r="G232" s="68"/>
      <c r="H232" s="68"/>
      <c r="I232" s="31"/>
      <c r="J232" s="68"/>
      <c r="K232" s="68"/>
      <c r="L232" s="4"/>
      <c r="M232" s="4"/>
      <c r="N232" s="4"/>
      <c r="O232" s="4"/>
      <c r="P232" s="4"/>
      <c r="Q232" s="4"/>
      <c r="R232" s="68"/>
      <c r="S232" s="68"/>
      <c r="T232" s="134"/>
      <c r="U232" s="68"/>
      <c r="V232" s="130"/>
      <c r="W232" s="130"/>
      <c r="X232" s="194"/>
      <c r="Y232" s="194"/>
      <c r="Z232" s="195"/>
      <c r="AA232" s="195"/>
      <c r="AB232" s="195"/>
      <c r="AC232" s="109"/>
      <c r="AD232" s="68"/>
      <c r="AE232" s="193"/>
      <c r="AF232" s="155"/>
      <c r="AG232" s="155"/>
      <c r="AH232" s="155"/>
      <c r="AI232" s="200"/>
      <c r="AJ232" s="200"/>
      <c r="AK232" s="200"/>
      <c r="AL232" s="200"/>
      <c r="AM232" s="194"/>
      <c r="AN232" s="159"/>
    </row>
    <row r="233" spans="1:40" ht="25.5" customHeight="1">
      <c r="A233" s="159"/>
      <c r="B233" s="157"/>
      <c r="C233" s="241" t="s">
        <v>154</v>
      </c>
      <c r="D233" s="203" t="s">
        <v>213</v>
      </c>
      <c r="E233" s="130"/>
      <c r="F233" s="130"/>
      <c r="G233" s="130"/>
      <c r="H233" s="130"/>
      <c r="I233" s="44"/>
      <c r="J233" s="130"/>
      <c r="K233" s="130"/>
      <c r="L233" s="131"/>
      <c r="M233" s="132"/>
      <c r="N233" s="130"/>
      <c r="O233" s="130"/>
      <c r="P233" s="131"/>
      <c r="Q233" s="465">
        <f>IF(M225="","",IF(M234&lt;&gt;"","",IF(H3=TRUE,M229*0.1,"")))</f>
      </c>
      <c r="R233" s="466"/>
      <c r="S233" s="466"/>
      <c r="T233" s="466"/>
      <c r="U233" s="467"/>
      <c r="V233" s="566"/>
      <c r="W233" s="567"/>
      <c r="X233" s="567"/>
      <c r="Y233" s="568"/>
      <c r="Z233" s="838">
        <f>IF(V225="","",IF(V234&lt;&gt;"","",IF(H6=TRUE,V229*0.1,"")))</f>
      </c>
      <c r="AA233" s="839"/>
      <c r="AB233" s="839"/>
      <c r="AC233" s="839"/>
      <c r="AD233" s="840"/>
      <c r="AE233" s="151"/>
      <c r="AF233" s="133"/>
      <c r="AG233" s="133"/>
      <c r="AH233" s="152"/>
      <c r="AI233" s="465">
        <f>IF(AE225="","",IF(AE234&lt;&gt;"","",IF(I3=TRUE,AE229*0.1,"")))</f>
      </c>
      <c r="AJ233" s="466"/>
      <c r="AK233" s="466"/>
      <c r="AL233" s="466"/>
      <c r="AM233" s="467"/>
      <c r="AN233" s="159"/>
    </row>
    <row r="234" spans="1:40" ht="24" customHeight="1">
      <c r="A234" s="159"/>
      <c r="B234" s="157"/>
      <c r="C234" s="243"/>
      <c r="D234" s="130"/>
      <c r="E234" s="560" t="s">
        <v>274</v>
      </c>
      <c r="F234" s="560"/>
      <c r="G234" s="560"/>
      <c r="H234" s="560"/>
      <c r="I234" s="560"/>
      <c r="J234" s="560"/>
      <c r="K234" s="560"/>
      <c r="L234" s="561"/>
      <c r="M234" s="556"/>
      <c r="N234" s="557"/>
      <c r="O234" s="557"/>
      <c r="P234" s="557"/>
      <c r="Q234" s="557"/>
      <c r="R234" s="557"/>
      <c r="S234" s="557"/>
      <c r="T234" s="557"/>
      <c r="U234" s="558"/>
      <c r="V234" s="556"/>
      <c r="W234" s="557"/>
      <c r="X234" s="557"/>
      <c r="Y234" s="557"/>
      <c r="Z234" s="557"/>
      <c r="AA234" s="557"/>
      <c r="AB234" s="557"/>
      <c r="AC234" s="557"/>
      <c r="AD234" s="558"/>
      <c r="AE234" s="556"/>
      <c r="AF234" s="557"/>
      <c r="AG234" s="557"/>
      <c r="AH234" s="557"/>
      <c r="AI234" s="557"/>
      <c r="AJ234" s="557"/>
      <c r="AK234" s="557"/>
      <c r="AL234" s="557"/>
      <c r="AM234" s="558"/>
      <c r="AN234" s="159"/>
    </row>
    <row r="235" spans="1:40" ht="19.5" customHeight="1" hidden="1">
      <c r="A235" s="159"/>
      <c r="B235" s="163"/>
      <c r="C235" s="219"/>
      <c r="D235" s="4">
        <f>IF(M225="",0,IF(M234&gt;M229*0.1,1,0))</f>
        <v>0</v>
      </c>
      <c r="E235" s="4">
        <f>IF(V225="",0,IF(V234&gt;V229*0.1,1,0))</f>
        <v>0</v>
      </c>
      <c r="F235" s="4">
        <f>IF(AE225="",0,IF(AE234&gt;AE229*0.1,1,0))</f>
        <v>0</v>
      </c>
      <c r="G235" s="303">
        <f>IF(AE225="",0,IF(AE238&gt;AE229*0.1,1,0))</f>
        <v>0</v>
      </c>
      <c r="H235" s="304" t="e">
        <f>IF(M238&gt;M229*0.1,1,0)</f>
        <v>#VALUE!</v>
      </c>
      <c r="I235" s="304">
        <f>IF(V225="",0,IF(V238&gt;V229*0.1,1,0))</f>
        <v>0</v>
      </c>
      <c r="J235" s="196"/>
      <c r="K235" s="68"/>
      <c r="L235" s="4"/>
      <c r="M235" s="559">
        <f>IF(M225="","",IF(M234&gt;=M229*0.1,M229*0.1,IF(M234&lt;M229*0.1,M234,"")))</f>
      </c>
      <c r="N235" s="559"/>
      <c r="O235" s="559"/>
      <c r="P235" s="559"/>
      <c r="Q235" s="559"/>
      <c r="R235" s="559"/>
      <c r="U235" s="172"/>
      <c r="V235" s="464" t="e">
        <f>IF(V234&gt;=V229*0.1,V229*0.1,IF(V234&lt;V229*0.1,V234))</f>
        <v>#VALUE!</v>
      </c>
      <c r="W235" s="464"/>
      <c r="X235" s="464"/>
      <c r="Y235" s="464"/>
      <c r="Z235" s="464"/>
      <c r="AA235"/>
      <c r="AE235" s="464">
        <f>IF(AE225="",0,IF(AE234&gt;=AE229*0.1,AE229*0.1,IF(AE234&lt;AE229*0.1,AE234)))</f>
        <v>0</v>
      </c>
      <c r="AF235" s="464"/>
      <c r="AG235" s="464"/>
      <c r="AH235" s="464"/>
      <c r="AI235" s="464"/>
      <c r="AJ235"/>
      <c r="AK235"/>
      <c r="AL235"/>
      <c r="AM235"/>
      <c r="AN235" s="159"/>
    </row>
    <row r="236" spans="1:40" ht="3.75" customHeight="1">
      <c r="A236" s="159"/>
      <c r="B236" s="213"/>
      <c r="C236" s="244"/>
      <c r="D236" s="214"/>
      <c r="E236" s="215"/>
      <c r="F236" s="215"/>
      <c r="G236" s="215"/>
      <c r="H236" s="215"/>
      <c r="I236" s="215"/>
      <c r="J236" s="215"/>
      <c r="K236" s="214"/>
      <c r="L236" s="4"/>
      <c r="M236" s="172"/>
      <c r="N236" s="172"/>
      <c r="O236" s="172"/>
      <c r="P236" s="172"/>
      <c r="Q236" s="172"/>
      <c r="R236" s="204"/>
      <c r="S236" s="204"/>
      <c r="T236" s="204"/>
      <c r="U236" s="204"/>
      <c r="V236" s="302"/>
      <c r="W236" s="302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205"/>
      <c r="AJ236" s="205"/>
      <c r="AK236" s="205"/>
      <c r="AL236" s="205"/>
      <c r="AM236" s="205"/>
      <c r="AN236" s="159"/>
    </row>
    <row r="237" spans="1:40" ht="25.5" customHeight="1">
      <c r="A237" s="159"/>
      <c r="B237" s="157"/>
      <c r="C237" s="241" t="s">
        <v>154</v>
      </c>
      <c r="D237" s="203" t="s">
        <v>214</v>
      </c>
      <c r="E237" s="130"/>
      <c r="F237" s="130"/>
      <c r="G237" s="130"/>
      <c r="H237" s="130"/>
      <c r="I237" s="44"/>
      <c r="J237" s="130"/>
      <c r="K237" s="130"/>
      <c r="L237" s="198"/>
      <c r="M237" s="132"/>
      <c r="N237" s="130"/>
      <c r="O237" s="130"/>
      <c r="P237" s="131"/>
      <c r="Q237" s="465">
        <f>IF(M225="","",IF(M238&lt;&gt;"","",IF(H4=TRUE,M229*0.1,"")))</f>
      </c>
      <c r="R237" s="466"/>
      <c r="S237" s="466"/>
      <c r="T237" s="466"/>
      <c r="U237" s="467"/>
      <c r="V237" s="566"/>
      <c r="W237" s="567"/>
      <c r="X237" s="567"/>
      <c r="Y237" s="568"/>
      <c r="Z237" s="465">
        <f>IF(V225="","",IF(V238&lt;&gt;"","",IF(H7=TRUE,V229*0.1,"")))</f>
      </c>
      <c r="AA237" s="466"/>
      <c r="AB237" s="466"/>
      <c r="AC237" s="466"/>
      <c r="AD237" s="467"/>
      <c r="AE237" s="206"/>
      <c r="AF237" s="197"/>
      <c r="AG237" s="197"/>
      <c r="AH237" s="197"/>
      <c r="AI237" s="465">
        <f>IF(AE229="","",IF(AE238&lt;&gt;"","",IF(I4=TRUE,AE229*0.1,"")))</f>
      </c>
      <c r="AJ237" s="466"/>
      <c r="AK237" s="466"/>
      <c r="AL237" s="466"/>
      <c r="AM237" s="467"/>
      <c r="AN237" s="159"/>
    </row>
    <row r="238" spans="1:40" ht="25.5" customHeight="1">
      <c r="A238" s="159"/>
      <c r="B238" s="160"/>
      <c r="C238" s="218"/>
      <c r="D238" s="120"/>
      <c r="E238" s="482" t="s">
        <v>274</v>
      </c>
      <c r="F238" s="482"/>
      <c r="G238" s="482"/>
      <c r="H238" s="482"/>
      <c r="I238" s="482"/>
      <c r="J238" s="482"/>
      <c r="K238" s="482"/>
      <c r="L238" s="483"/>
      <c r="M238" s="556"/>
      <c r="N238" s="557"/>
      <c r="O238" s="557"/>
      <c r="P238" s="557"/>
      <c r="Q238" s="557"/>
      <c r="R238" s="557"/>
      <c r="S238" s="557"/>
      <c r="T238" s="557"/>
      <c r="U238" s="558"/>
      <c r="V238" s="556"/>
      <c r="W238" s="557"/>
      <c r="X238" s="557"/>
      <c r="Y238" s="557"/>
      <c r="Z238" s="557"/>
      <c r="AA238" s="557"/>
      <c r="AB238" s="557"/>
      <c r="AC238" s="557"/>
      <c r="AD238" s="558"/>
      <c r="AE238" s="556"/>
      <c r="AF238" s="557"/>
      <c r="AG238" s="557"/>
      <c r="AH238" s="557"/>
      <c r="AI238" s="557"/>
      <c r="AJ238" s="557"/>
      <c r="AK238" s="557"/>
      <c r="AL238" s="557"/>
      <c r="AM238" s="558"/>
      <c r="AN238" s="159"/>
    </row>
    <row r="239" spans="1:40" ht="19.5" customHeight="1" hidden="1">
      <c r="A239" s="159"/>
      <c r="B239" s="124"/>
      <c r="C239" s="219"/>
      <c r="D239" s="68"/>
      <c r="E239" s="196"/>
      <c r="F239" s="196"/>
      <c r="G239" s="196"/>
      <c r="H239" s="196"/>
      <c r="I239" s="196"/>
      <c r="J239" s="196"/>
      <c r="K239" s="68"/>
      <c r="M239" s="559">
        <f>IF(M225="","",IF(AND(H4=TRUE,M238=""),M229*0.1,IF(M238&gt;=M229*0.1,M229*0.1,IF(M238&lt;M229*0.1,M238,""))))</f>
      </c>
      <c r="N239" s="559"/>
      <c r="O239" s="559"/>
      <c r="P239" s="559"/>
      <c r="Q239" s="559"/>
      <c r="R239" s="559"/>
      <c r="S239"/>
      <c r="T239"/>
      <c r="V239" s="559">
        <f>IF(V225="","",IF(AND(H7=TRUE,V238=""),V229*0.1,IF(V238&gt;=V229*0.1,V229*0.1,IF(V238&lt;V229*0.1,V238,""))))</f>
      </c>
      <c r="W239" s="559"/>
      <c r="X239" s="559"/>
      <c r="Y239" s="559"/>
      <c r="Z239" s="559"/>
      <c r="AA239" s="559"/>
      <c r="AB239" s="559"/>
      <c r="AC239"/>
      <c r="AD239"/>
      <c r="AE239" s="559">
        <f>IF(AE225="","",IF(AND(I4=TRUE,AE238=""),AE229*0.1,IF(AE238&gt;=AE229*0.1,AE229*0.1,IF(AE238&lt;AE229*0.1,AE238,""))))</f>
      </c>
      <c r="AF239" s="559"/>
      <c r="AG239" s="559"/>
      <c r="AH239" s="559"/>
      <c r="AI239" s="559"/>
      <c r="AJ239" s="559"/>
      <c r="AK239" s="559"/>
      <c r="AL239"/>
      <c r="AM239"/>
      <c r="AN239" s="159"/>
    </row>
    <row r="240" spans="1:40" ht="3.75" customHeight="1">
      <c r="A240" s="159"/>
      <c r="B240" s="124"/>
      <c r="C240" s="225"/>
      <c r="D240" s="33"/>
      <c r="E240" s="31"/>
      <c r="F240" s="31"/>
      <c r="G240" s="4"/>
      <c r="H240" s="4"/>
      <c r="I240" s="33"/>
      <c r="J240" s="4"/>
      <c r="K240" s="4"/>
      <c r="L240" s="4"/>
      <c r="M240" s="172"/>
      <c r="N240" s="172"/>
      <c r="O240" s="172"/>
      <c r="P240" s="172"/>
      <c r="Q240" s="172"/>
      <c r="R240" s="4"/>
      <c r="S240" s="4"/>
      <c r="T240" s="4"/>
      <c r="U240" s="4"/>
      <c r="V240" s="4"/>
      <c r="W240" s="4"/>
      <c r="X240" s="105"/>
      <c r="Y240" s="105"/>
      <c r="Z240" s="105"/>
      <c r="AA240" s="105"/>
      <c r="AB240" s="105"/>
      <c r="AC240" s="109"/>
      <c r="AD240" s="126"/>
      <c r="AE240" s="125"/>
      <c r="AF240" s="124"/>
      <c r="AG240" s="109"/>
      <c r="AH240" s="109"/>
      <c r="AI240" s="109"/>
      <c r="AJ240" s="109"/>
      <c r="AK240" s="109"/>
      <c r="AL240" s="109"/>
      <c r="AM240" s="158"/>
      <c r="AN240" s="159"/>
    </row>
    <row r="241" spans="1:40" ht="19.5" customHeight="1">
      <c r="A241" s="159"/>
      <c r="B241" s="124"/>
      <c r="C241" s="225"/>
      <c r="D241" s="33"/>
      <c r="E241" s="59"/>
      <c r="F241" s="4"/>
      <c r="G241" s="4"/>
      <c r="H241" s="4"/>
      <c r="I241" s="4"/>
      <c r="J241" s="4"/>
      <c r="K241" s="4"/>
      <c r="L241" s="4"/>
      <c r="M241" s="525">
        <f>IF(M225="","",M229-SUM(Q231:U233)-M235-M239)</f>
      </c>
      <c r="N241" s="526"/>
      <c r="O241" s="526"/>
      <c r="P241" s="526"/>
      <c r="Q241" s="526"/>
      <c r="R241" s="526"/>
      <c r="S241" s="526"/>
      <c r="T241" s="526"/>
      <c r="U241" s="527"/>
      <c r="V241" s="525">
        <f>IF(V225="","",V229-SUM(Z231:AD233)-V235-V239)</f>
      </c>
      <c r="W241" s="526"/>
      <c r="X241" s="526"/>
      <c r="Y241" s="526"/>
      <c r="Z241" s="526"/>
      <c r="AA241" s="526"/>
      <c r="AB241" s="526"/>
      <c r="AC241" s="526"/>
      <c r="AD241" s="527"/>
      <c r="AE241" s="525">
        <f>IF(AE225="","",AE229-SUM(AI231:AM233)-AE235-AE239)</f>
      </c>
      <c r="AF241" s="526"/>
      <c r="AG241" s="526"/>
      <c r="AH241" s="526"/>
      <c r="AI241" s="526"/>
      <c r="AJ241" s="526"/>
      <c r="AK241" s="526"/>
      <c r="AL241" s="526"/>
      <c r="AM241" s="527"/>
      <c r="AN241" s="159"/>
    </row>
    <row r="242" spans="1:40" ht="3.75" customHeight="1">
      <c r="A242" s="159"/>
      <c r="B242" s="124"/>
      <c r="C242" s="225"/>
      <c r="D242" s="33"/>
      <c r="E242" s="31"/>
      <c r="F242" s="31"/>
      <c r="G242" s="31"/>
      <c r="H242" s="31"/>
      <c r="I242" s="31"/>
      <c r="J242" s="31"/>
      <c r="K242" s="31"/>
      <c r="L242" s="4"/>
      <c r="M242" s="4"/>
      <c r="N242" s="4"/>
      <c r="O242" s="4"/>
      <c r="P242" s="4"/>
      <c r="Q242" s="4"/>
      <c r="R242" s="4"/>
      <c r="S242" s="4"/>
      <c r="T242" s="126"/>
      <c r="U242" s="4"/>
      <c r="V242" s="4"/>
      <c r="W242" s="4"/>
      <c r="X242" s="108"/>
      <c r="Y242" s="108"/>
      <c r="Z242" s="108"/>
      <c r="AA242" s="108"/>
      <c r="AB242" s="108"/>
      <c r="AC242" s="109"/>
      <c r="AD242" s="126"/>
      <c r="AE242" s="158"/>
      <c r="AF242" s="158"/>
      <c r="AG242" s="105"/>
      <c r="AH242" s="105"/>
      <c r="AI242" s="105"/>
      <c r="AJ242" s="105"/>
      <c r="AK242" s="105"/>
      <c r="AL242" s="105"/>
      <c r="AM242" s="158"/>
      <c r="AN242" s="159"/>
    </row>
    <row r="243" spans="1:40" ht="18.75" customHeight="1">
      <c r="A243" s="159"/>
      <c r="B243" s="124"/>
      <c r="C243" s="225"/>
      <c r="D243" s="33"/>
      <c r="E243" s="31"/>
      <c r="F243" s="148">
        <f>IF(M225="","",IF(SUM(D235:I235)=0,"","Hinweis: Wert im markierten Feld ist unzulässig"))</f>
      </c>
      <c r="G243" s="31"/>
      <c r="H243" s="31"/>
      <c r="I243" s="31"/>
      <c r="J243" s="31"/>
      <c r="K243" s="31"/>
      <c r="L243" s="31"/>
      <c r="M243" s="33"/>
      <c r="N243" s="33"/>
      <c r="O243" s="4"/>
      <c r="P243" s="4"/>
      <c r="Q243" s="33"/>
      <c r="R243" s="33"/>
      <c r="S243" s="126"/>
      <c r="T243" s="27" t="s">
        <v>275</v>
      </c>
      <c r="U243" s="4"/>
      <c r="X243" s="68"/>
      <c r="Z243" s="124"/>
      <c r="AA243" s="124"/>
      <c r="AB243" s="124"/>
      <c r="AC243" s="124"/>
      <c r="AD243" s="124"/>
      <c r="AE243" s="556"/>
      <c r="AF243" s="557"/>
      <c r="AG243" s="557"/>
      <c r="AH243" s="557"/>
      <c r="AI243" s="557"/>
      <c r="AJ243" s="557"/>
      <c r="AK243" s="557"/>
      <c r="AL243" s="557"/>
      <c r="AM243" s="558"/>
      <c r="AN243" s="159"/>
    </row>
    <row r="244" spans="1:40" ht="6" customHeight="1">
      <c r="A244" s="31"/>
      <c r="B244" s="29"/>
      <c r="C244" s="217"/>
      <c r="D244" s="33"/>
      <c r="E244" s="33"/>
      <c r="F244" s="33"/>
      <c r="G244" s="33"/>
      <c r="H244" s="33"/>
      <c r="I244" s="33"/>
      <c r="J244" s="33"/>
      <c r="K244" s="33"/>
      <c r="L244" s="68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21"/>
    </row>
    <row r="245" spans="1:40" ht="18.75" customHeight="1">
      <c r="A245" s="31"/>
      <c r="B245" s="29"/>
      <c r="C245" s="221"/>
      <c r="D245" s="31"/>
      <c r="E245" s="31"/>
      <c r="F245" s="31"/>
      <c r="G245" s="31"/>
      <c r="H245" s="31"/>
      <c r="I245" s="31"/>
      <c r="J245" s="31"/>
      <c r="K245" s="31"/>
      <c r="L245" s="68"/>
      <c r="N245" s="68"/>
      <c r="O245" s="68"/>
      <c r="P245" s="68"/>
      <c r="Q245" s="68"/>
      <c r="R245" s="68"/>
      <c r="S245" s="68"/>
      <c r="T245" s="26" t="s">
        <v>76</v>
      </c>
      <c r="U245" s="68"/>
      <c r="V245" s="362"/>
      <c r="W245" s="362"/>
      <c r="X245" s="391"/>
      <c r="Y245" s="4"/>
      <c r="Z245" s="68"/>
      <c r="AA245" s="68"/>
      <c r="AB245" s="68"/>
      <c r="AC245" s="68"/>
      <c r="AD245" s="68"/>
      <c r="AE245" s="525">
        <f>IF(SUM(M241:AM241)=0,"",SUM(M241:AM241)-AE243)</f>
      </c>
      <c r="AF245" s="526"/>
      <c r="AG245" s="526"/>
      <c r="AH245" s="526"/>
      <c r="AI245" s="526"/>
      <c r="AJ245" s="526"/>
      <c r="AK245" s="526"/>
      <c r="AL245" s="526"/>
      <c r="AM245" s="527"/>
      <c r="AN245" s="121"/>
    </row>
    <row r="246" spans="1:40" ht="3.75" customHeight="1">
      <c r="A246" s="31"/>
      <c r="B246" s="29"/>
      <c r="C246" s="221"/>
      <c r="D246" s="31"/>
      <c r="E246" s="31"/>
      <c r="F246" s="31"/>
      <c r="G246" s="31"/>
      <c r="H246" s="31"/>
      <c r="I246" s="31"/>
      <c r="J246" s="31"/>
      <c r="K246" s="31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26"/>
      <c r="W246" s="26"/>
      <c r="X246" s="68"/>
      <c r="Y246" s="4"/>
      <c r="Z246" s="68"/>
      <c r="AA246" s="68"/>
      <c r="AB246" s="68"/>
      <c r="AC246" s="68"/>
      <c r="AD246" s="68"/>
      <c r="AE246" s="277"/>
      <c r="AF246" s="277"/>
      <c r="AG246" s="277"/>
      <c r="AH246" s="277"/>
      <c r="AI246" s="277"/>
      <c r="AJ246" s="277"/>
      <c r="AK246" s="277"/>
      <c r="AL246" s="277"/>
      <c r="AM246" s="277"/>
      <c r="AN246" s="121"/>
    </row>
    <row r="247" spans="1:40" ht="6" customHeight="1">
      <c r="A247" s="31"/>
      <c r="B247" s="29"/>
      <c r="C247" s="221"/>
      <c r="D247" s="31"/>
      <c r="E247" s="31"/>
      <c r="F247" s="31"/>
      <c r="G247" s="31"/>
      <c r="H247" s="31"/>
      <c r="I247" s="31"/>
      <c r="J247" s="31"/>
      <c r="K247" s="31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48"/>
      <c r="Z247" s="68"/>
      <c r="AA247" s="68"/>
      <c r="AB247" s="68"/>
      <c r="AC247" s="68"/>
      <c r="AD247" s="68"/>
      <c r="AE247" s="68"/>
      <c r="AF247" s="68"/>
      <c r="AG247" s="68"/>
      <c r="AH247" s="68"/>
      <c r="AI247" s="91"/>
      <c r="AJ247" s="91"/>
      <c r="AK247" s="91"/>
      <c r="AL247" s="91"/>
      <c r="AM247" s="91"/>
      <c r="AN247" s="121"/>
    </row>
    <row r="248" spans="1:40" ht="6.75" customHeight="1">
      <c r="A248" s="31"/>
      <c r="B248" s="44"/>
      <c r="C248" s="245"/>
      <c r="D248" s="44"/>
      <c r="E248" s="44"/>
      <c r="F248" s="44"/>
      <c r="G248" s="44"/>
      <c r="H248" s="44"/>
      <c r="I248" s="44"/>
      <c r="J248" s="44"/>
      <c r="K248" s="44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30"/>
      <c r="AK248" s="130"/>
      <c r="AL248" s="130"/>
      <c r="AM248" s="130"/>
      <c r="AN248" s="130"/>
    </row>
    <row r="249" spans="1:40" ht="21" customHeight="1">
      <c r="A249" s="124"/>
      <c r="B249" s="161"/>
      <c r="C249" s="234" t="s">
        <v>171</v>
      </c>
      <c r="D249" s="76" t="s">
        <v>252</v>
      </c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162"/>
    </row>
    <row r="250" spans="1:40" ht="3.75" customHeight="1">
      <c r="A250" s="124"/>
      <c r="B250" s="163"/>
      <c r="C250" s="225"/>
      <c r="D250" s="126"/>
      <c r="E250" s="126"/>
      <c r="F250" s="126"/>
      <c r="G250" s="126"/>
      <c r="H250" s="126"/>
      <c r="I250" s="126"/>
      <c r="J250" s="126"/>
      <c r="K250" s="256"/>
      <c r="L250" s="124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  <c r="AF250" s="126"/>
      <c r="AG250" s="126"/>
      <c r="AH250" s="126"/>
      <c r="AI250" s="126"/>
      <c r="AJ250" s="126"/>
      <c r="AK250" s="126"/>
      <c r="AL250" s="126"/>
      <c r="AM250" s="126"/>
      <c r="AN250" s="159"/>
    </row>
    <row r="251" spans="1:40" ht="6.75" customHeight="1">
      <c r="A251" s="124"/>
      <c r="B251" s="163"/>
      <c r="C251" s="225"/>
      <c r="D251" s="48"/>
      <c r="E251" s="126"/>
      <c r="F251" s="31"/>
      <c r="G251" s="126"/>
      <c r="H251" s="126"/>
      <c r="I251" s="126"/>
      <c r="J251" s="126"/>
      <c r="K251" s="126"/>
      <c r="L251" s="125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  <c r="AN251" s="159"/>
    </row>
    <row r="252" spans="1:40" ht="23.25" customHeight="1">
      <c r="A252" s="124"/>
      <c r="B252" s="163"/>
      <c r="C252" s="246"/>
      <c r="D252" s="553" t="s">
        <v>276</v>
      </c>
      <c r="E252" s="554"/>
      <c r="F252" s="554"/>
      <c r="G252" s="554"/>
      <c r="H252" s="554"/>
      <c r="I252" s="554"/>
      <c r="J252" s="554"/>
      <c r="K252" s="555"/>
      <c r="L252" s="553" t="s">
        <v>251</v>
      </c>
      <c r="M252" s="554"/>
      <c r="N252" s="554"/>
      <c r="O252" s="554"/>
      <c r="P252" s="554"/>
      <c r="Q252" s="554"/>
      <c r="R252" s="554"/>
      <c r="S252" s="554"/>
      <c r="T252" s="554"/>
      <c r="U252" s="554"/>
      <c r="V252" s="554"/>
      <c r="W252" s="554"/>
      <c r="X252" s="554"/>
      <c r="Y252" s="554"/>
      <c r="Z252" s="554"/>
      <c r="AA252" s="554"/>
      <c r="AB252" s="555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60"/>
      <c r="AN252" s="159"/>
    </row>
    <row r="253" spans="1:40" ht="12.75" customHeight="1">
      <c r="A253" s="124"/>
      <c r="B253" s="163"/>
      <c r="C253" s="247"/>
      <c r="D253" s="468" t="s">
        <v>79</v>
      </c>
      <c r="E253" s="469"/>
      <c r="F253" s="469"/>
      <c r="G253" s="469"/>
      <c r="H253" s="469"/>
      <c r="I253" s="469"/>
      <c r="J253" s="469"/>
      <c r="K253" s="470"/>
      <c r="L253" s="468" t="s">
        <v>81</v>
      </c>
      <c r="M253" s="469"/>
      <c r="N253" s="469"/>
      <c r="O253" s="469"/>
      <c r="P253" s="469"/>
      <c r="Q253" s="470"/>
      <c r="R253" s="468" t="s">
        <v>82</v>
      </c>
      <c r="S253" s="469"/>
      <c r="T253" s="469"/>
      <c r="U253" s="469"/>
      <c r="V253" s="469"/>
      <c r="W253" s="470"/>
      <c r="X253" s="468" t="s">
        <v>80</v>
      </c>
      <c r="Y253" s="469"/>
      <c r="Z253" s="469"/>
      <c r="AA253" s="469"/>
      <c r="AB253" s="470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59"/>
    </row>
    <row r="254" spans="1:40" ht="19.5" customHeight="1">
      <c r="A254" s="124"/>
      <c r="B254" s="163"/>
      <c r="C254" s="246"/>
      <c r="D254" s="494"/>
      <c r="E254" s="495"/>
      <c r="F254" s="495"/>
      <c r="G254" s="495"/>
      <c r="H254" s="495"/>
      <c r="I254" s="495"/>
      <c r="J254" s="495"/>
      <c r="K254" s="496"/>
      <c r="L254" s="497"/>
      <c r="M254" s="497"/>
      <c r="N254" s="497"/>
      <c r="O254" s="497"/>
      <c r="P254" s="497"/>
      <c r="Q254" s="497"/>
      <c r="R254" s="562"/>
      <c r="S254" s="563"/>
      <c r="T254" s="563"/>
      <c r="U254" s="563"/>
      <c r="V254" s="563"/>
      <c r="W254" s="564"/>
      <c r="X254" s="497"/>
      <c r="Y254" s="497"/>
      <c r="Z254" s="497"/>
      <c r="AA254" s="497"/>
      <c r="AB254" s="497"/>
      <c r="AC254" s="126"/>
      <c r="AD254" s="126"/>
      <c r="AE254" s="126"/>
      <c r="AF254" s="126"/>
      <c r="AG254" s="126"/>
      <c r="AH254" s="126"/>
      <c r="AI254" s="126"/>
      <c r="AJ254" s="126"/>
      <c r="AK254" s="126"/>
      <c r="AL254" s="126"/>
      <c r="AM254" s="126"/>
      <c r="AN254" s="159"/>
    </row>
    <row r="255" spans="1:40" ht="19.5" customHeight="1">
      <c r="A255" s="124"/>
      <c r="B255" s="163"/>
      <c r="C255" s="246"/>
      <c r="D255" s="494"/>
      <c r="E255" s="495"/>
      <c r="F255" s="495"/>
      <c r="G255" s="495"/>
      <c r="H255" s="495"/>
      <c r="I255" s="495"/>
      <c r="J255" s="495"/>
      <c r="K255" s="496"/>
      <c r="L255" s="497"/>
      <c r="M255" s="497"/>
      <c r="N255" s="497"/>
      <c r="O255" s="497"/>
      <c r="P255" s="497"/>
      <c r="Q255" s="497"/>
      <c r="R255" s="562"/>
      <c r="S255" s="563"/>
      <c r="T255" s="563"/>
      <c r="U255" s="563"/>
      <c r="V255" s="563"/>
      <c r="W255" s="564"/>
      <c r="X255" s="497"/>
      <c r="Y255" s="497"/>
      <c r="Z255" s="497"/>
      <c r="AA255" s="497"/>
      <c r="AB255" s="497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  <c r="AN255" s="159"/>
    </row>
    <row r="256" spans="1:40" ht="19.5" customHeight="1">
      <c r="A256" s="124"/>
      <c r="B256" s="163"/>
      <c r="C256" s="246"/>
      <c r="D256" s="494"/>
      <c r="E256" s="495"/>
      <c r="F256" s="495"/>
      <c r="G256" s="495"/>
      <c r="H256" s="495"/>
      <c r="I256" s="495"/>
      <c r="J256" s="495"/>
      <c r="K256" s="496"/>
      <c r="L256" s="497"/>
      <c r="M256" s="497"/>
      <c r="N256" s="497"/>
      <c r="O256" s="497"/>
      <c r="P256" s="497"/>
      <c r="Q256" s="497"/>
      <c r="R256" s="562"/>
      <c r="S256" s="563"/>
      <c r="T256" s="563"/>
      <c r="U256" s="563"/>
      <c r="V256" s="563"/>
      <c r="W256" s="564"/>
      <c r="X256" s="497"/>
      <c r="Y256" s="497"/>
      <c r="Z256" s="497"/>
      <c r="AA256" s="497"/>
      <c r="AB256" s="497"/>
      <c r="AC256" s="126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  <c r="AN256" s="159"/>
    </row>
    <row r="257" spans="1:40" ht="19.5" customHeight="1">
      <c r="A257" s="124"/>
      <c r="B257" s="163"/>
      <c r="C257" s="246"/>
      <c r="D257" s="468"/>
      <c r="E257" s="469"/>
      <c r="F257" s="469"/>
      <c r="G257" s="469"/>
      <c r="H257" s="469"/>
      <c r="I257" s="469"/>
      <c r="J257" s="469"/>
      <c r="K257" s="470"/>
      <c r="L257" s="552">
        <f>IF(SUM(L254:Q256)=0,"",SUM(L254:Q256)/3)</f>
      </c>
      <c r="M257" s="552"/>
      <c r="N257" s="552"/>
      <c r="O257" s="552"/>
      <c r="P257" s="552"/>
      <c r="Q257" s="552"/>
      <c r="R257" s="534">
        <f>IF(SUM(R254:V256)=0,"",SUM(R254:V256)/3)</f>
      </c>
      <c r="S257" s="535"/>
      <c r="T257" s="535"/>
      <c r="U257" s="535"/>
      <c r="V257" s="535"/>
      <c r="W257" s="536"/>
      <c r="X257" s="552">
        <f>IF(SUM(X254:AB256)=0,"",SUM(X254:AB256)/3)</f>
      </c>
      <c r="Y257" s="552"/>
      <c r="Z257" s="552"/>
      <c r="AA257" s="552"/>
      <c r="AB257" s="552"/>
      <c r="AD257" s="4"/>
      <c r="AE257" s="107" t="str">
        <f>"="</f>
        <v>=</v>
      </c>
      <c r="AF257" s="107"/>
      <c r="AG257" s="4"/>
      <c r="AH257" s="534">
        <f>IF(SUM(L257:AB257)=0,"",SUM(SUM(L257:AB257)))</f>
      </c>
      <c r="AI257" s="535"/>
      <c r="AJ257" s="535"/>
      <c r="AK257" s="535"/>
      <c r="AL257" s="535"/>
      <c r="AM257" s="536"/>
      <c r="AN257" s="159"/>
    </row>
    <row r="258" spans="1:40" ht="3.75" customHeight="1">
      <c r="A258" s="124"/>
      <c r="B258" s="163"/>
      <c r="C258" s="225"/>
      <c r="D258" s="33"/>
      <c r="E258" s="31"/>
      <c r="F258" s="31"/>
      <c r="G258" s="31"/>
      <c r="H258" s="52"/>
      <c r="I258" s="52"/>
      <c r="J258" s="51"/>
      <c r="K258" s="52"/>
      <c r="L258" s="52"/>
      <c r="M258" s="52"/>
      <c r="N258" s="52"/>
      <c r="O258" s="31"/>
      <c r="P258" s="52"/>
      <c r="Q258" s="33"/>
      <c r="R258" s="53"/>
      <c r="S258" s="53"/>
      <c r="T258" s="110"/>
      <c r="U258" s="58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6"/>
      <c r="AG258" s="4"/>
      <c r="AH258" s="126"/>
      <c r="AI258" s="4"/>
      <c r="AJ258" s="4"/>
      <c r="AK258" s="4"/>
      <c r="AL258" s="4"/>
      <c r="AM258" s="126"/>
      <c r="AN258" s="159"/>
    </row>
    <row r="259" spans="1:40" ht="9.75" customHeight="1">
      <c r="A259" s="124"/>
      <c r="B259" s="163"/>
      <c r="C259" s="225"/>
      <c r="D259" s="31" t="s">
        <v>225</v>
      </c>
      <c r="E259" s="4"/>
      <c r="F259" s="31"/>
      <c r="G259" s="31"/>
      <c r="H259" s="31"/>
      <c r="I259" s="31"/>
      <c r="J259" s="51"/>
      <c r="K259" s="31"/>
      <c r="L259" s="616"/>
      <c r="M259" s="617"/>
      <c r="N259" s="617"/>
      <c r="O259" s="617"/>
      <c r="P259" s="617"/>
      <c r="Q259" s="618"/>
      <c r="R259" s="616"/>
      <c r="S259" s="617"/>
      <c r="T259" s="617"/>
      <c r="U259" s="617"/>
      <c r="V259" s="617"/>
      <c r="W259" s="618"/>
      <c r="X259" s="616"/>
      <c r="Y259" s="617"/>
      <c r="Z259" s="617"/>
      <c r="AA259" s="617"/>
      <c r="AB259" s="618"/>
      <c r="AC259" s="821" t="s">
        <v>245</v>
      </c>
      <c r="AD259" s="822"/>
      <c r="AE259" s="817" t="str">
        <f>"="</f>
        <v>=</v>
      </c>
      <c r="AF259" s="109"/>
      <c r="AG259" s="4"/>
      <c r="AH259" s="808">
        <f>IF(SUM(L259:AB260)=0,"",SUM(L259:AB260)/12)</f>
      </c>
      <c r="AI259" s="809"/>
      <c r="AJ259" s="809"/>
      <c r="AK259" s="809"/>
      <c r="AL259" s="809"/>
      <c r="AM259" s="810"/>
      <c r="AN259" s="159"/>
    </row>
    <row r="260" spans="1:40" ht="9.75" customHeight="1">
      <c r="A260" s="124"/>
      <c r="B260" s="163"/>
      <c r="C260" s="225"/>
      <c r="D260" s="31" t="s">
        <v>226</v>
      </c>
      <c r="E260" s="4"/>
      <c r="F260" s="31"/>
      <c r="G260" s="31"/>
      <c r="H260" s="31"/>
      <c r="I260" s="31"/>
      <c r="J260" s="51"/>
      <c r="K260" s="31"/>
      <c r="L260" s="622"/>
      <c r="M260" s="623"/>
      <c r="N260" s="623"/>
      <c r="O260" s="623"/>
      <c r="P260" s="623"/>
      <c r="Q260" s="624"/>
      <c r="R260" s="622"/>
      <c r="S260" s="623"/>
      <c r="T260" s="623"/>
      <c r="U260" s="623"/>
      <c r="V260" s="623"/>
      <c r="W260" s="624"/>
      <c r="X260" s="622"/>
      <c r="Y260" s="623"/>
      <c r="Z260" s="623"/>
      <c r="AA260" s="623"/>
      <c r="AB260" s="624"/>
      <c r="AC260" s="821"/>
      <c r="AD260" s="822"/>
      <c r="AE260" s="817"/>
      <c r="AF260" s="109"/>
      <c r="AG260" s="4"/>
      <c r="AH260" s="811"/>
      <c r="AI260" s="812"/>
      <c r="AJ260" s="812"/>
      <c r="AK260" s="812"/>
      <c r="AL260" s="812"/>
      <c r="AM260" s="813"/>
      <c r="AN260" s="121"/>
    </row>
    <row r="261" spans="1:40" ht="3.75" customHeight="1">
      <c r="A261" s="124"/>
      <c r="B261" s="163"/>
      <c r="C261" s="217"/>
      <c r="D261" s="33"/>
      <c r="E261" s="31"/>
      <c r="F261" s="31"/>
      <c r="G261" s="31"/>
      <c r="H261" s="31"/>
      <c r="I261" s="31"/>
      <c r="J261" s="51"/>
      <c r="K261" s="31"/>
      <c r="L261" s="57"/>
      <c r="M261" s="33"/>
      <c r="N261" s="33"/>
      <c r="O261" s="33"/>
      <c r="P261" s="33"/>
      <c r="Q261" s="33"/>
      <c r="R261" s="33"/>
      <c r="S261" s="33"/>
      <c r="T261" s="33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6"/>
      <c r="AG261" s="4"/>
      <c r="AH261" s="126"/>
      <c r="AI261" s="4"/>
      <c r="AJ261" s="4"/>
      <c r="AK261" s="4"/>
      <c r="AL261" s="4"/>
      <c r="AM261" s="4"/>
      <c r="AN261" s="121"/>
    </row>
    <row r="262" spans="1:40" ht="19.5" customHeight="1">
      <c r="A262" s="124"/>
      <c r="B262" s="163"/>
      <c r="C262" s="236" t="s">
        <v>153</v>
      </c>
      <c r="D262" s="36" t="s">
        <v>78</v>
      </c>
      <c r="E262" s="122"/>
      <c r="F262" s="36"/>
      <c r="G262" s="36"/>
      <c r="H262" s="36"/>
      <c r="I262" s="36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4"/>
      <c r="AE262" s="172"/>
      <c r="AF262" s="172"/>
      <c r="AG262" s="172"/>
      <c r="AH262" s="562"/>
      <c r="AI262" s="563"/>
      <c r="AJ262" s="563"/>
      <c r="AK262" s="563"/>
      <c r="AL262" s="563"/>
      <c r="AM262" s="564"/>
      <c r="AN262" s="121"/>
    </row>
    <row r="263" spans="1:40" ht="3.75" customHeight="1">
      <c r="A263" s="124"/>
      <c r="B263" s="163"/>
      <c r="C263" s="236"/>
      <c r="D263" s="36"/>
      <c r="E263" s="36"/>
      <c r="F263" s="36"/>
      <c r="G263" s="36"/>
      <c r="H263" s="36"/>
      <c r="I263" s="36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126"/>
      <c r="AE263" s="126"/>
      <c r="AF263" s="126"/>
      <c r="AG263" s="4"/>
      <c r="AH263" s="126"/>
      <c r="AI263" s="4"/>
      <c r="AJ263" s="4"/>
      <c r="AK263" s="4"/>
      <c r="AL263" s="4"/>
      <c r="AM263" s="4"/>
      <c r="AN263" s="121"/>
    </row>
    <row r="264" spans="1:40" ht="18" customHeight="1">
      <c r="A264" s="124"/>
      <c r="B264" s="163"/>
      <c r="C264" s="236" t="s">
        <v>153</v>
      </c>
      <c r="D264" s="396" t="s">
        <v>84</v>
      </c>
      <c r="E264" s="408"/>
      <c r="F264" s="396"/>
      <c r="G264" s="396"/>
      <c r="H264" s="396"/>
      <c r="I264" s="396"/>
      <c r="J264" s="366"/>
      <c r="K264" s="366"/>
      <c r="L264" s="366"/>
      <c r="M264" s="366"/>
      <c r="N264" s="366"/>
      <c r="O264" s="366"/>
      <c r="P264" s="366"/>
      <c r="Q264" s="366"/>
      <c r="R264" s="366"/>
      <c r="S264" s="366"/>
      <c r="T264" s="366"/>
      <c r="U264" s="366"/>
      <c r="V264" s="366"/>
      <c r="W264" s="366"/>
      <c r="X264" s="366"/>
      <c r="Y264" s="366"/>
      <c r="Z264" s="366"/>
      <c r="AA264" s="33"/>
      <c r="AB264" s="33"/>
      <c r="AC264" s="33"/>
      <c r="AD264" s="4"/>
      <c r="AE264" s="172"/>
      <c r="AF264" s="172"/>
      <c r="AG264" s="172"/>
      <c r="AH264" s="544"/>
      <c r="AI264" s="545"/>
      <c r="AJ264" s="545"/>
      <c r="AK264" s="545"/>
      <c r="AL264" s="545"/>
      <c r="AM264" s="546"/>
      <c r="AN264" s="121"/>
    </row>
    <row r="265" spans="1:40" ht="3" customHeight="1">
      <c r="A265" s="124"/>
      <c r="B265" s="163"/>
      <c r="C265" s="248"/>
      <c r="D265" s="396"/>
      <c r="E265" s="408"/>
      <c r="F265" s="396"/>
      <c r="G265" s="396"/>
      <c r="H265" s="396"/>
      <c r="I265" s="396"/>
      <c r="J265" s="366"/>
      <c r="K265" s="409"/>
      <c r="L265" s="409"/>
      <c r="M265" s="409"/>
      <c r="N265" s="409"/>
      <c r="O265" s="409"/>
      <c r="P265" s="409"/>
      <c r="Q265" s="366"/>
      <c r="R265" s="366"/>
      <c r="S265" s="366"/>
      <c r="T265" s="366"/>
      <c r="U265" s="366"/>
      <c r="V265" s="366"/>
      <c r="W265" s="366"/>
      <c r="X265" s="366"/>
      <c r="Y265" s="366"/>
      <c r="Z265" s="366"/>
      <c r="AA265" s="33"/>
      <c r="AB265" s="33"/>
      <c r="AC265" s="33"/>
      <c r="AD265" s="126"/>
      <c r="AE265" s="126"/>
      <c r="AF265" s="126"/>
      <c r="AG265" s="4"/>
      <c r="AH265" s="126"/>
      <c r="AI265" s="4"/>
      <c r="AJ265" s="4"/>
      <c r="AK265" s="4"/>
      <c r="AL265" s="4"/>
      <c r="AM265" s="4"/>
      <c r="AN265" s="121"/>
    </row>
    <row r="266" spans="1:40" ht="3" customHeight="1">
      <c r="A266" s="124"/>
      <c r="B266" s="163"/>
      <c r="C266" s="249"/>
      <c r="D266" s="410"/>
      <c r="E266" s="411"/>
      <c r="F266" s="410"/>
      <c r="G266" s="410"/>
      <c r="H266" s="410"/>
      <c r="I266" s="410"/>
      <c r="J266" s="409"/>
      <c r="K266" s="409"/>
      <c r="L266" s="409"/>
      <c r="M266" s="409"/>
      <c r="N266" s="409"/>
      <c r="O266" s="409"/>
      <c r="P266" s="409"/>
      <c r="Q266" s="412"/>
      <c r="R266" s="410"/>
      <c r="S266" s="409"/>
      <c r="T266" s="409"/>
      <c r="U266" s="409"/>
      <c r="V266" s="409"/>
      <c r="W266" s="409"/>
      <c r="X266" s="409"/>
      <c r="Y266" s="409"/>
      <c r="Z266" s="409"/>
      <c r="AA266" s="31"/>
      <c r="AB266" s="31"/>
      <c r="AC266" s="33"/>
      <c r="AD266" s="4"/>
      <c r="AE266" s="172"/>
      <c r="AF266" s="172"/>
      <c r="AG266" s="172"/>
      <c r="AH266" s="804"/>
      <c r="AI266" s="804"/>
      <c r="AJ266" s="804"/>
      <c r="AK266" s="804"/>
      <c r="AL266" s="804"/>
      <c r="AM266" s="804"/>
      <c r="AN266" s="121"/>
    </row>
    <row r="267" spans="1:40" ht="3.75" customHeight="1">
      <c r="A267" s="124"/>
      <c r="B267" s="163"/>
      <c r="C267" s="250"/>
      <c r="D267" s="409"/>
      <c r="E267" s="409"/>
      <c r="F267" s="409"/>
      <c r="G267" s="409"/>
      <c r="H267" s="409"/>
      <c r="I267" s="409"/>
      <c r="J267" s="409"/>
      <c r="K267" s="409"/>
      <c r="L267" s="409"/>
      <c r="M267" s="409"/>
      <c r="N267" s="409"/>
      <c r="O267" s="409"/>
      <c r="P267" s="409"/>
      <c r="Q267" s="409"/>
      <c r="R267" s="409"/>
      <c r="S267" s="409"/>
      <c r="T267" s="409"/>
      <c r="U267" s="409"/>
      <c r="V267" s="409"/>
      <c r="W267" s="409"/>
      <c r="X267" s="409"/>
      <c r="Y267" s="409"/>
      <c r="Z267" s="409"/>
      <c r="AA267" s="31"/>
      <c r="AB267" s="31"/>
      <c r="AC267" s="33"/>
      <c r="AD267" s="126"/>
      <c r="AE267" s="126"/>
      <c r="AF267" s="126"/>
      <c r="AG267" s="4"/>
      <c r="AH267" s="4"/>
      <c r="AI267" s="4"/>
      <c r="AJ267" s="4"/>
      <c r="AK267" s="4"/>
      <c r="AL267" s="4"/>
      <c r="AM267" s="4"/>
      <c r="AN267" s="121"/>
    </row>
    <row r="268" spans="1:40" ht="12" customHeight="1" hidden="1">
      <c r="A268" s="124"/>
      <c r="B268" s="163"/>
      <c r="C268" s="250"/>
      <c r="D268" s="409" t="b">
        <v>0</v>
      </c>
      <c r="E268" s="409" t="b">
        <v>0</v>
      </c>
      <c r="F268" s="409"/>
      <c r="G268" s="409" t="b">
        <v>0</v>
      </c>
      <c r="H268" s="409" t="e">
        <f>IF(#REF!="DEM",5000/12,213)</f>
        <v>#REF!</v>
      </c>
      <c r="I268" s="409"/>
      <c r="J268" s="409"/>
      <c r="K268" s="409"/>
      <c r="L268" s="409" t="b">
        <v>0</v>
      </c>
      <c r="M268" s="409"/>
      <c r="N268" s="409"/>
      <c r="O268" s="409"/>
      <c r="P268" s="409" t="b">
        <v>1</v>
      </c>
      <c r="Q268" s="409"/>
      <c r="R268" s="409"/>
      <c r="S268" s="409"/>
      <c r="T268" s="409"/>
      <c r="U268" s="409"/>
      <c r="V268" s="409"/>
      <c r="W268" s="409"/>
      <c r="X268" s="409"/>
      <c r="Y268" s="409"/>
      <c r="Z268" s="409"/>
      <c r="AA268" s="31"/>
      <c r="AB268" s="31"/>
      <c r="AC268" s="33"/>
      <c r="AD268" s="126"/>
      <c r="AE268" s="126"/>
      <c r="AF268" s="126"/>
      <c r="AG268" s="4"/>
      <c r="AH268" s="4"/>
      <c r="AI268" s="4"/>
      <c r="AJ268" s="4"/>
      <c r="AK268" s="4"/>
      <c r="AL268" s="4"/>
      <c r="AM268" s="4"/>
      <c r="AN268" s="121"/>
    </row>
    <row r="269" spans="1:40" ht="18" customHeight="1">
      <c r="A269" s="124"/>
      <c r="B269" s="163"/>
      <c r="C269" s="237" t="str">
        <f>"="</f>
        <v>=</v>
      </c>
      <c r="D269" s="413" t="s">
        <v>83</v>
      </c>
      <c r="E269" s="414"/>
      <c r="F269" s="415"/>
      <c r="G269" s="415"/>
      <c r="H269" s="415"/>
      <c r="I269" s="415"/>
      <c r="J269" s="415"/>
      <c r="K269" s="415"/>
      <c r="L269" s="415"/>
      <c r="M269" s="415"/>
      <c r="N269" s="415"/>
      <c r="O269" s="416"/>
      <c r="P269" s="415"/>
      <c r="Q269" s="415"/>
      <c r="R269" s="415"/>
      <c r="S269" s="415"/>
      <c r="T269" s="415"/>
      <c r="U269" s="415"/>
      <c r="V269" s="415"/>
      <c r="W269" s="415"/>
      <c r="X269" s="415"/>
      <c r="Y269" s="415"/>
      <c r="Z269" s="415"/>
      <c r="AA269" s="44"/>
      <c r="AB269" s="44"/>
      <c r="AC269" s="44"/>
      <c r="AD269" s="130"/>
      <c r="AE269" s="105" t="str">
        <f>"="</f>
        <v>=</v>
      </c>
      <c r="AF269" s="109"/>
      <c r="AG269" s="4"/>
      <c r="AH269" s="534">
        <f>IF(SUM(AD257:AM266)=0,"",(SUM(AD257:AM266)))</f>
      </c>
      <c r="AI269" s="535"/>
      <c r="AJ269" s="535"/>
      <c r="AK269" s="535"/>
      <c r="AL269" s="535"/>
      <c r="AM269" s="536"/>
      <c r="AN269" s="121"/>
    </row>
    <row r="270" spans="1:40" ht="4.5" customHeight="1">
      <c r="A270" s="124"/>
      <c r="B270" s="163"/>
      <c r="C270" s="225"/>
      <c r="D270" s="366"/>
      <c r="E270" s="366"/>
      <c r="F270" s="366"/>
      <c r="G270" s="366"/>
      <c r="H270" s="366"/>
      <c r="I270" s="366"/>
      <c r="J270" s="366"/>
      <c r="K270" s="366"/>
      <c r="L270" s="366"/>
      <c r="M270" s="366"/>
      <c r="N270" s="366"/>
      <c r="O270" s="366"/>
      <c r="P270" s="366"/>
      <c r="Q270" s="366"/>
      <c r="R270" s="366"/>
      <c r="S270" s="366"/>
      <c r="T270" s="366"/>
      <c r="U270" s="366"/>
      <c r="V270" s="366"/>
      <c r="W270" s="366"/>
      <c r="X270" s="366"/>
      <c r="Y270" s="366"/>
      <c r="Z270" s="366"/>
      <c r="AA270" s="33"/>
      <c r="AB270" s="33"/>
      <c r="AC270" s="33"/>
      <c r="AD270" s="126"/>
      <c r="AE270" s="126"/>
      <c r="AF270" s="126"/>
      <c r="AG270" s="4"/>
      <c r="AH270" s="126"/>
      <c r="AI270" s="126"/>
      <c r="AJ270" s="126"/>
      <c r="AK270" s="126"/>
      <c r="AL270" s="126"/>
      <c r="AM270" s="126"/>
      <c r="AN270" s="121"/>
    </row>
    <row r="271" spans="1:40" ht="18" customHeight="1">
      <c r="A271" s="124"/>
      <c r="B271" s="163"/>
      <c r="C271" s="262" t="s">
        <v>154</v>
      </c>
      <c r="D271" s="396" t="s">
        <v>435</v>
      </c>
      <c r="E271" s="408"/>
      <c r="F271" s="417"/>
      <c r="G271" s="417"/>
      <c r="H271" s="417"/>
      <c r="I271" s="417"/>
      <c r="J271" s="417"/>
      <c r="K271" s="417"/>
      <c r="L271" s="417"/>
      <c r="M271" s="417"/>
      <c r="N271" s="417"/>
      <c r="O271" s="417"/>
      <c r="P271" s="417" t="s">
        <v>263</v>
      </c>
      <c r="Q271" s="417"/>
      <c r="R271" s="417"/>
      <c r="S271" s="417"/>
      <c r="T271" s="408"/>
      <c r="U271" s="417"/>
      <c r="V271" s="362"/>
      <c r="W271" s="362"/>
      <c r="X271" s="417"/>
      <c r="Y271" s="408"/>
      <c r="Z271" s="417"/>
      <c r="AA271" s="362"/>
      <c r="AB271" s="362"/>
      <c r="AC271" s="362"/>
      <c r="AD271" s="362"/>
      <c r="AE271" s="362"/>
      <c r="AF271" s="362"/>
      <c r="AG271" s="362"/>
      <c r="AH271" s="805">
        <f>IF(AH214="","",AH214/12)</f>
      </c>
      <c r="AI271" s="806"/>
      <c r="AJ271" s="806"/>
      <c r="AK271" s="806"/>
      <c r="AL271" s="806"/>
      <c r="AM271" s="807"/>
      <c r="AN271" s="121"/>
    </row>
    <row r="272" spans="1:40" ht="3.75" customHeight="1">
      <c r="A272" s="124"/>
      <c r="B272" s="163"/>
      <c r="C272" s="238"/>
      <c r="D272" s="418"/>
      <c r="E272" s="418"/>
      <c r="F272" s="418"/>
      <c r="G272" s="418"/>
      <c r="H272" s="418"/>
      <c r="I272" s="418"/>
      <c r="J272" s="418"/>
      <c r="K272" s="418"/>
      <c r="L272" s="418"/>
      <c r="M272" s="418"/>
      <c r="N272" s="418"/>
      <c r="O272" s="418"/>
      <c r="P272" s="418"/>
      <c r="Q272" s="418"/>
      <c r="R272" s="418"/>
      <c r="S272" s="418"/>
      <c r="T272" s="418"/>
      <c r="U272" s="418"/>
      <c r="V272" s="418"/>
      <c r="W272" s="418"/>
      <c r="X272" s="418"/>
      <c r="Y272" s="418"/>
      <c r="Z272" s="418"/>
      <c r="AA272" s="126"/>
      <c r="AB272" s="126"/>
      <c r="AC272" s="126"/>
      <c r="AD272" s="126"/>
      <c r="AE272" s="126"/>
      <c r="AF272" s="126"/>
      <c r="AG272" s="4"/>
      <c r="AH272" s="126"/>
      <c r="AI272" s="126"/>
      <c r="AJ272" s="126"/>
      <c r="AK272" s="126"/>
      <c r="AL272" s="126"/>
      <c r="AM272" s="126"/>
      <c r="AN272" s="121"/>
    </row>
    <row r="273" spans="1:40" ht="18" customHeight="1">
      <c r="A273" s="462">
        <f>A205</f>
        <v>41731</v>
      </c>
      <c r="B273" s="163"/>
      <c r="C273" s="262" t="s">
        <v>154</v>
      </c>
      <c r="D273" s="419" t="s">
        <v>155</v>
      </c>
      <c r="E273" s="408"/>
      <c r="F273" s="417"/>
      <c r="G273" s="417"/>
      <c r="H273" s="417"/>
      <c r="I273" s="417"/>
      <c r="J273" s="417"/>
      <c r="K273" s="417"/>
      <c r="L273" s="417"/>
      <c r="M273" s="417"/>
      <c r="N273" s="417"/>
      <c r="O273" s="417"/>
      <c r="P273" s="417"/>
      <c r="Q273" s="418"/>
      <c r="R273" s="418"/>
      <c r="S273" s="418"/>
      <c r="T273" s="418"/>
      <c r="U273" s="418"/>
      <c r="V273" s="418"/>
      <c r="W273" s="418"/>
      <c r="X273" s="418"/>
      <c r="Y273" s="418"/>
      <c r="Z273" s="418"/>
      <c r="AA273" s="126"/>
      <c r="AB273" s="126"/>
      <c r="AC273" s="126"/>
      <c r="AD273" s="4"/>
      <c r="AE273" s="4"/>
      <c r="AF273" s="4"/>
      <c r="AG273" s="4"/>
      <c r="AH273" s="544"/>
      <c r="AI273" s="545"/>
      <c r="AJ273" s="545"/>
      <c r="AK273" s="545"/>
      <c r="AL273" s="545"/>
      <c r="AM273" s="546"/>
      <c r="AN273" s="121"/>
    </row>
    <row r="274" spans="1:40" ht="3.75" customHeight="1">
      <c r="A274" s="462"/>
      <c r="B274" s="163"/>
      <c r="C274" s="238"/>
      <c r="D274" s="418"/>
      <c r="E274" s="418"/>
      <c r="F274" s="418"/>
      <c r="G274" s="418"/>
      <c r="H274" s="418"/>
      <c r="I274" s="418"/>
      <c r="J274" s="418"/>
      <c r="K274" s="418"/>
      <c r="L274" s="418"/>
      <c r="M274" s="418"/>
      <c r="N274" s="418"/>
      <c r="O274" s="418"/>
      <c r="P274" s="418"/>
      <c r="Q274" s="418"/>
      <c r="R274" s="418"/>
      <c r="S274" s="418"/>
      <c r="T274" s="418"/>
      <c r="U274" s="418"/>
      <c r="V274" s="418"/>
      <c r="W274" s="418"/>
      <c r="X274" s="418"/>
      <c r="Y274" s="418"/>
      <c r="Z274" s="418"/>
      <c r="AA274" s="126"/>
      <c r="AB274" s="126"/>
      <c r="AC274" s="126"/>
      <c r="AD274" s="126"/>
      <c r="AE274" s="126"/>
      <c r="AF274" s="126"/>
      <c r="AG274" s="4"/>
      <c r="AH274" s="126"/>
      <c r="AI274" s="126"/>
      <c r="AJ274" s="126"/>
      <c r="AK274" s="126"/>
      <c r="AL274" s="126"/>
      <c r="AM274" s="126"/>
      <c r="AN274" s="121"/>
    </row>
    <row r="275" spans="1:40" ht="18" customHeight="1">
      <c r="A275" s="462"/>
      <c r="B275" s="163"/>
      <c r="C275" s="262" t="s">
        <v>154</v>
      </c>
      <c r="D275" s="419" t="s">
        <v>156</v>
      </c>
      <c r="E275" s="408"/>
      <c r="F275" s="417"/>
      <c r="G275" s="417"/>
      <c r="H275" s="417"/>
      <c r="I275" s="417"/>
      <c r="J275" s="417"/>
      <c r="K275" s="417"/>
      <c r="L275" s="417"/>
      <c r="M275" s="417"/>
      <c r="N275" s="417"/>
      <c r="O275" s="417"/>
      <c r="P275" s="417"/>
      <c r="Q275" s="417"/>
      <c r="R275" s="417"/>
      <c r="S275" s="418"/>
      <c r="T275" s="418"/>
      <c r="U275" s="418"/>
      <c r="V275" s="418"/>
      <c r="W275" s="418"/>
      <c r="X275" s="418"/>
      <c r="Y275" s="418"/>
      <c r="Z275" s="418"/>
      <c r="AA275" s="126"/>
      <c r="AB275" s="126"/>
      <c r="AC275" s="126"/>
      <c r="AD275" s="4"/>
      <c r="AE275" s="4"/>
      <c r="AF275" s="4"/>
      <c r="AG275" s="4"/>
      <c r="AH275" s="544"/>
      <c r="AI275" s="545"/>
      <c r="AJ275" s="545"/>
      <c r="AK275" s="545"/>
      <c r="AL275" s="545"/>
      <c r="AM275" s="546"/>
      <c r="AN275" s="121"/>
    </row>
    <row r="276" spans="1:40" ht="3.75" customHeight="1">
      <c r="A276" s="462"/>
      <c r="B276" s="163"/>
      <c r="C276" s="248"/>
      <c r="D276" s="417"/>
      <c r="E276" s="417"/>
      <c r="F276" s="417"/>
      <c r="G276" s="417"/>
      <c r="H276" s="417"/>
      <c r="I276" s="417"/>
      <c r="J276" s="417"/>
      <c r="K276" s="417"/>
      <c r="L276" s="417"/>
      <c r="M276" s="417"/>
      <c r="N276" s="417"/>
      <c r="O276" s="417"/>
      <c r="P276" s="417"/>
      <c r="Q276" s="417"/>
      <c r="R276" s="417"/>
      <c r="S276" s="418"/>
      <c r="T276" s="418"/>
      <c r="U276" s="418"/>
      <c r="V276" s="418"/>
      <c r="W276" s="418"/>
      <c r="X276" s="418"/>
      <c r="Y276" s="418"/>
      <c r="Z276" s="418"/>
      <c r="AA276" s="126"/>
      <c r="AB276" s="126"/>
      <c r="AC276" s="126"/>
      <c r="AD276" s="126"/>
      <c r="AE276" s="126"/>
      <c r="AF276" s="126"/>
      <c r="AG276" s="4"/>
      <c r="AH276" s="126"/>
      <c r="AI276" s="126"/>
      <c r="AJ276" s="126"/>
      <c r="AK276" s="126"/>
      <c r="AL276" s="126"/>
      <c r="AM276" s="126"/>
      <c r="AN276" s="121"/>
    </row>
    <row r="277" spans="1:40" ht="16.5" customHeight="1">
      <c r="A277" s="462"/>
      <c r="B277" s="163"/>
      <c r="C277" s="237" t="str">
        <f>"="</f>
        <v>=</v>
      </c>
      <c r="D277" s="413" t="s">
        <v>253</v>
      </c>
      <c r="E277" s="420"/>
      <c r="F277" s="420"/>
      <c r="G277" s="420"/>
      <c r="H277" s="420"/>
      <c r="I277" s="420"/>
      <c r="J277" s="420"/>
      <c r="K277" s="420"/>
      <c r="L277" s="420"/>
      <c r="M277" s="420"/>
      <c r="N277" s="420"/>
      <c r="O277" s="416"/>
      <c r="P277" s="420"/>
      <c r="Q277" s="420"/>
      <c r="R277" s="420"/>
      <c r="S277" s="420"/>
      <c r="T277" s="420"/>
      <c r="U277" s="420"/>
      <c r="V277" s="420"/>
      <c r="W277" s="420"/>
      <c r="X277" s="420"/>
      <c r="Y277" s="420"/>
      <c r="Z277" s="420"/>
      <c r="AA277" s="158"/>
      <c r="AB277" s="158"/>
      <c r="AC277" s="158"/>
      <c r="AD277" s="130"/>
      <c r="AE277" s="105" t="str">
        <f>"="</f>
        <v>=</v>
      </c>
      <c r="AF277" s="109"/>
      <c r="AG277" s="4"/>
      <c r="AH277" s="534">
        <f>IF(AH269="","",AH269-SUM(AD271:AM275))</f>
      </c>
      <c r="AI277" s="535"/>
      <c r="AJ277" s="535"/>
      <c r="AK277" s="535"/>
      <c r="AL277" s="535"/>
      <c r="AM277" s="536"/>
      <c r="AN277" s="121"/>
    </row>
    <row r="278" spans="1:40" ht="3.75" customHeight="1">
      <c r="A278" s="462"/>
      <c r="B278" s="163"/>
      <c r="C278" s="251"/>
      <c r="D278" s="418"/>
      <c r="E278" s="418"/>
      <c r="F278" s="418"/>
      <c r="G278" s="418"/>
      <c r="H278" s="418"/>
      <c r="I278" s="418"/>
      <c r="J278" s="418"/>
      <c r="K278" s="418"/>
      <c r="L278" s="418"/>
      <c r="M278" s="418"/>
      <c r="N278" s="418"/>
      <c r="O278" s="418"/>
      <c r="P278" s="418"/>
      <c r="Q278" s="418"/>
      <c r="R278" s="418"/>
      <c r="S278" s="418"/>
      <c r="T278" s="418"/>
      <c r="U278" s="418"/>
      <c r="V278" s="418"/>
      <c r="W278" s="418"/>
      <c r="X278" s="418"/>
      <c r="Y278" s="418"/>
      <c r="Z278" s="418"/>
      <c r="AA278" s="126"/>
      <c r="AB278" s="126"/>
      <c r="AC278" s="126"/>
      <c r="AD278" s="126"/>
      <c r="AE278" s="126"/>
      <c r="AF278" s="126"/>
      <c r="AG278" s="4"/>
      <c r="AH278" s="126"/>
      <c r="AI278" s="126"/>
      <c r="AJ278" s="126"/>
      <c r="AK278" s="126"/>
      <c r="AL278" s="126"/>
      <c r="AM278" s="126"/>
      <c r="AN278" s="121"/>
    </row>
    <row r="279" spans="1:43" ht="9.75" customHeight="1">
      <c r="A279" s="462"/>
      <c r="B279" s="163"/>
      <c r="C279" s="251" t="s">
        <v>154</v>
      </c>
      <c r="D279" s="421" t="s">
        <v>417</v>
      </c>
      <c r="E279" s="362"/>
      <c r="F279" s="418"/>
      <c r="G279" s="418"/>
      <c r="H279" s="418"/>
      <c r="I279" s="418"/>
      <c r="J279" s="418"/>
      <c r="K279" s="418"/>
      <c r="L279" s="418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  <c r="AA279" s="126"/>
      <c r="AB279" s="126"/>
      <c r="AC279" s="126"/>
      <c r="AD279" s="4"/>
      <c r="AE279" s="4"/>
      <c r="AF279" s="4"/>
      <c r="AG279" s="4"/>
      <c r="AH279" s="808">
        <f>IF(J41="","",IF(S41&gt;J41,0,IF(J41&lt;1,0,IF(D23="","",820+(J41-1)*180))))</f>
      </c>
      <c r="AI279" s="809"/>
      <c r="AJ279" s="809"/>
      <c r="AK279" s="809"/>
      <c r="AL279" s="809"/>
      <c r="AM279" s="810"/>
      <c r="AN279" s="159"/>
      <c r="AQ279" s="388"/>
    </row>
    <row r="280" spans="1:40" ht="9.75" customHeight="1">
      <c r="A280" s="462"/>
      <c r="B280" s="163"/>
      <c r="C280" s="251"/>
      <c r="D280" s="820"/>
      <c r="E280" s="820"/>
      <c r="F280" s="820"/>
      <c r="G280" s="820"/>
      <c r="H280" s="820"/>
      <c r="I280" s="820"/>
      <c r="J280" s="820"/>
      <c r="K280" s="820"/>
      <c r="L280" s="820"/>
      <c r="M280" s="820"/>
      <c r="N280" s="820"/>
      <c r="O280" s="820"/>
      <c r="P280" s="820"/>
      <c r="Q280" s="820"/>
      <c r="R280" s="820"/>
      <c r="S280" s="820"/>
      <c r="T280" s="820"/>
      <c r="U280" s="820"/>
      <c r="V280" s="820"/>
      <c r="W280" s="820"/>
      <c r="X280" s="820"/>
      <c r="Y280" s="820"/>
      <c r="Z280" s="820"/>
      <c r="AA280" s="126"/>
      <c r="AB280" s="126"/>
      <c r="AC280" s="126"/>
      <c r="AD280" s="4"/>
      <c r="AE280" s="4"/>
      <c r="AF280" s="4"/>
      <c r="AG280" s="4"/>
      <c r="AH280" s="811"/>
      <c r="AI280" s="812"/>
      <c r="AJ280" s="812"/>
      <c r="AK280" s="812"/>
      <c r="AL280" s="812"/>
      <c r="AM280" s="813"/>
      <c r="AN280" s="159"/>
    </row>
    <row r="281" spans="1:40" ht="3.75" customHeight="1">
      <c r="A281" s="462"/>
      <c r="B281" s="163"/>
      <c r="C281" s="251"/>
      <c r="D281" s="418"/>
      <c r="E281" s="418"/>
      <c r="F281" s="418"/>
      <c r="G281" s="418"/>
      <c r="H281" s="418"/>
      <c r="I281" s="418"/>
      <c r="J281" s="418"/>
      <c r="K281" s="418"/>
      <c r="L281" s="418"/>
      <c r="M281" s="418"/>
      <c r="N281" s="418"/>
      <c r="O281" s="418"/>
      <c r="P281" s="418"/>
      <c r="Q281" s="418"/>
      <c r="R281" s="418"/>
      <c r="S281" s="418"/>
      <c r="T281" s="418"/>
      <c r="U281" s="418"/>
      <c r="V281" s="418"/>
      <c r="W281" s="418"/>
      <c r="X281" s="418"/>
      <c r="Y281" s="418"/>
      <c r="Z281" s="418"/>
      <c r="AA281" s="126"/>
      <c r="AB281" s="126"/>
      <c r="AC281" s="126"/>
      <c r="AD281" s="126"/>
      <c r="AE281" s="126"/>
      <c r="AF281" s="126"/>
      <c r="AG281" s="4"/>
      <c r="AH281" s="126"/>
      <c r="AI281" s="126"/>
      <c r="AJ281" s="126"/>
      <c r="AK281" s="126"/>
      <c r="AL281" s="126"/>
      <c r="AM281" s="126"/>
      <c r="AN281" s="159"/>
    </row>
    <row r="282" spans="1:40" ht="18" customHeight="1">
      <c r="A282" s="462"/>
      <c r="B282" s="163"/>
      <c r="C282" s="252"/>
      <c r="D282" s="420"/>
      <c r="E282" s="420"/>
      <c r="F282" s="420"/>
      <c r="G282" s="420"/>
      <c r="H282" s="420"/>
      <c r="I282" s="420"/>
      <c r="J282" s="420"/>
      <c r="K282" s="420"/>
      <c r="L282" s="420"/>
      <c r="M282" s="420"/>
      <c r="N282" s="420"/>
      <c r="O282" s="420"/>
      <c r="P282" s="420"/>
      <c r="Q282" s="420"/>
      <c r="R282" s="416"/>
      <c r="S282" s="420"/>
      <c r="T282" s="420"/>
      <c r="U282" s="420"/>
      <c r="V282" s="416"/>
      <c r="W282" s="416"/>
      <c r="X282" s="422" t="str">
        <f>IF(AH282="","Überschuss:",IF(AH282&gt;=0,"Überschuss:",IF(AH282&lt;0,"Fehlbetrag:")))</f>
        <v>Überschuss:</v>
      </c>
      <c r="Y282" s="420"/>
      <c r="Z282" s="420"/>
      <c r="AA282" s="158"/>
      <c r="AB282" s="158"/>
      <c r="AC282" s="158"/>
      <c r="AD282" s="130"/>
      <c r="AE282" s="105" t="str">
        <f>"="</f>
        <v>=</v>
      </c>
      <c r="AF282" s="109"/>
      <c r="AG282" s="4"/>
      <c r="AH282" s="534">
        <f>IF(OR(AH277="",AH279=""),"",AH277-AH279)</f>
      </c>
      <c r="AI282" s="535"/>
      <c r="AJ282" s="535"/>
      <c r="AK282" s="535"/>
      <c r="AL282" s="535"/>
      <c r="AM282" s="536"/>
      <c r="AN282" s="159"/>
    </row>
    <row r="283" spans="1:40" ht="11.25" customHeight="1" hidden="1">
      <c r="A283" s="462"/>
      <c r="B283" s="163"/>
      <c r="C283" s="251"/>
      <c r="D283" s="366"/>
      <c r="E283" s="366"/>
      <c r="F283" s="366"/>
      <c r="G283" s="366"/>
      <c r="H283" s="366"/>
      <c r="I283" s="366" t="b">
        <v>0</v>
      </c>
      <c r="J283" s="366"/>
      <c r="K283" s="366" t="b">
        <v>0</v>
      </c>
      <c r="L283" s="366"/>
      <c r="M283" s="366" t="b">
        <v>0</v>
      </c>
      <c r="N283" s="366"/>
      <c r="O283" s="366"/>
      <c r="P283" s="366" t="b">
        <v>0</v>
      </c>
      <c r="Q283" s="366"/>
      <c r="R283" s="366"/>
      <c r="S283" s="366"/>
      <c r="T283" s="366"/>
      <c r="U283" s="423"/>
      <c r="V283" s="418"/>
      <c r="W283" s="418"/>
      <c r="X283" s="418"/>
      <c r="Y283" s="418"/>
      <c r="Z283" s="418"/>
      <c r="AA283" s="126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59"/>
    </row>
    <row r="284" spans="1:40" ht="12" customHeight="1" hidden="1">
      <c r="A284" s="462"/>
      <c r="B284" s="163"/>
      <c r="C284" s="251"/>
      <c r="D284" s="366"/>
      <c r="E284" s="366"/>
      <c r="F284" s="366"/>
      <c r="G284" s="366"/>
      <c r="H284" s="366"/>
      <c r="I284" s="366" t="b">
        <v>0</v>
      </c>
      <c r="J284" s="366"/>
      <c r="K284" s="366" t="b">
        <v>0</v>
      </c>
      <c r="L284" s="366"/>
      <c r="M284" s="366" t="b">
        <v>0</v>
      </c>
      <c r="N284" s="366"/>
      <c r="O284" s="366"/>
      <c r="P284" s="366" t="b">
        <v>1</v>
      </c>
      <c r="Q284" s="366"/>
      <c r="R284" s="366"/>
      <c r="S284" s="366"/>
      <c r="T284" s="366"/>
      <c r="U284" s="423"/>
      <c r="V284" s="418"/>
      <c r="W284" s="418"/>
      <c r="X284" s="418"/>
      <c r="Y284" s="418"/>
      <c r="Z284" s="418"/>
      <c r="AA284" s="126"/>
      <c r="AB284" s="126"/>
      <c r="AC284" s="126"/>
      <c r="AD284" s="126"/>
      <c r="AE284" s="126"/>
      <c r="AF284" s="126"/>
      <c r="AG284" s="126"/>
      <c r="AH284" s="126"/>
      <c r="AI284" s="126"/>
      <c r="AJ284" s="126"/>
      <c r="AK284" s="126"/>
      <c r="AL284" s="126"/>
      <c r="AM284" s="126"/>
      <c r="AN284" s="159"/>
    </row>
    <row r="285" spans="1:40" ht="4.5" customHeight="1">
      <c r="A285" s="462"/>
      <c r="B285" s="160"/>
      <c r="C285" s="253"/>
      <c r="D285" s="424"/>
      <c r="E285" s="424"/>
      <c r="F285" s="424"/>
      <c r="G285" s="424"/>
      <c r="H285" s="424"/>
      <c r="I285" s="424"/>
      <c r="J285" s="424"/>
      <c r="K285" s="424"/>
      <c r="L285" s="424"/>
      <c r="M285" s="424"/>
      <c r="N285" s="424"/>
      <c r="O285" s="424"/>
      <c r="P285" s="424"/>
      <c r="Q285" s="424"/>
      <c r="R285" s="424"/>
      <c r="S285" s="424"/>
      <c r="T285" s="424"/>
      <c r="U285" s="424"/>
      <c r="V285" s="424"/>
      <c r="W285" s="424"/>
      <c r="X285" s="424"/>
      <c r="Y285" s="424"/>
      <c r="Z285" s="424"/>
      <c r="AA285" s="125"/>
      <c r="AB285" s="125"/>
      <c r="AC285" s="125"/>
      <c r="AD285" s="125"/>
      <c r="AE285" s="125"/>
      <c r="AF285" s="125"/>
      <c r="AG285" s="125"/>
      <c r="AH285" s="125"/>
      <c r="AI285" s="125"/>
      <c r="AJ285" s="125"/>
      <c r="AK285" s="125"/>
      <c r="AL285" s="125"/>
      <c r="AM285" s="125"/>
      <c r="AN285" s="165"/>
    </row>
    <row r="286" spans="1:40" ht="30" customHeight="1">
      <c r="A286" s="124"/>
      <c r="B286" s="33" t="s">
        <v>140</v>
      </c>
      <c r="C286" s="190"/>
      <c r="D286" s="425"/>
      <c r="E286" s="425"/>
      <c r="F286" s="541">
        <f>IF(AND(D23="",V23=""),"",IF(AND(D23&lt;&gt;"",V23&lt;&gt;""),CONCATENATE(D23,Q7,V23),D23))</f>
      </c>
      <c r="G286" s="541"/>
      <c r="H286" s="541"/>
      <c r="I286" s="541"/>
      <c r="J286" s="541"/>
      <c r="K286" s="541"/>
      <c r="L286" s="541"/>
      <c r="M286" s="541"/>
      <c r="N286" s="541"/>
      <c r="O286" s="541"/>
      <c r="P286" s="541"/>
      <c r="Q286" s="541"/>
      <c r="R286" s="541"/>
      <c r="S286" s="541"/>
      <c r="T286" s="541"/>
      <c r="U286" s="541"/>
      <c r="V286" s="541"/>
      <c r="W286" s="426"/>
      <c r="X286" s="425"/>
      <c r="Y286" s="362"/>
      <c r="Z286" s="425"/>
      <c r="AA286" s="4"/>
      <c r="AB286" s="4"/>
      <c r="AC286" s="4"/>
      <c r="AD286" s="4"/>
      <c r="AE286" s="4"/>
      <c r="AF286" s="4"/>
      <c r="AG286" s="8"/>
      <c r="AH286" s="540" t="s">
        <v>283</v>
      </c>
      <c r="AI286" s="540"/>
      <c r="AJ286" s="540"/>
      <c r="AK286" s="540"/>
      <c r="AL286" s="540"/>
      <c r="AM286" s="540"/>
      <c r="AN286" s="540"/>
    </row>
    <row r="287" spans="1:40" ht="6.75" customHeight="1">
      <c r="A287" s="124"/>
      <c r="B287" s="124"/>
      <c r="C287" s="247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/>
      <c r="AD287" s="124"/>
      <c r="AE287" s="124"/>
      <c r="AF287" s="124"/>
      <c r="AG287" s="124"/>
      <c r="AH287" s="124"/>
      <c r="AI287" s="124"/>
      <c r="AJ287" s="124"/>
      <c r="AK287" s="124"/>
      <c r="AL287" s="124"/>
      <c r="AM287" s="124"/>
      <c r="AN287" s="124"/>
    </row>
    <row r="288" spans="1:40" s="20" customFormat="1" ht="4.5" customHeight="1">
      <c r="A288" s="33"/>
      <c r="B288" s="33"/>
      <c r="C288" s="217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</row>
    <row r="289" spans="1:40" s="20" customFormat="1" ht="7.5" customHeight="1">
      <c r="A289" s="33"/>
      <c r="B289" s="368"/>
      <c r="C289" s="226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5"/>
    </row>
    <row r="290" spans="1:40" s="113" customFormat="1" ht="12.75">
      <c r="A290" s="263"/>
      <c r="B290" s="369"/>
      <c r="C290" s="370"/>
      <c r="D290" s="371" t="s">
        <v>229</v>
      </c>
      <c r="E290" s="371"/>
      <c r="F290" s="371"/>
      <c r="G290" s="371"/>
      <c r="H290" s="264"/>
      <c r="I290" s="264"/>
      <c r="J290" s="264"/>
      <c r="K290" s="264"/>
      <c r="L290" s="264"/>
      <c r="M290" s="264"/>
      <c r="N290" s="264"/>
      <c r="O290" s="264"/>
      <c r="P290" s="264"/>
      <c r="Q290" s="264"/>
      <c r="R290" s="264"/>
      <c r="S290" s="264"/>
      <c r="T290" s="264"/>
      <c r="U290" s="264"/>
      <c r="V290" s="264"/>
      <c r="W290" s="264"/>
      <c r="X290" s="264"/>
      <c r="Y290" s="264"/>
      <c r="Z290" s="264"/>
      <c r="AA290" s="264"/>
      <c r="AB290" s="264"/>
      <c r="AC290" s="264"/>
      <c r="AD290" s="264"/>
      <c r="AE290" s="264"/>
      <c r="AF290" s="264"/>
      <c r="AG290" s="264"/>
      <c r="AH290" s="264"/>
      <c r="AI290" s="264"/>
      <c r="AJ290" s="264"/>
      <c r="AK290" s="264"/>
      <c r="AL290" s="264"/>
      <c r="AM290" s="264"/>
      <c r="AN290" s="372"/>
    </row>
    <row r="291" spans="1:40" ht="7.5" customHeight="1">
      <c r="A291" s="102"/>
      <c r="B291" s="118"/>
      <c r="C291" s="231"/>
      <c r="D291" s="102"/>
      <c r="E291" s="102"/>
      <c r="F291" s="102"/>
      <c r="G291" s="102"/>
      <c r="H291" s="102"/>
      <c r="I291" s="102"/>
      <c r="J291" s="102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121"/>
    </row>
    <row r="292" spans="1:40" ht="12">
      <c r="A292" s="102"/>
      <c r="B292" s="118"/>
      <c r="C292" s="231"/>
      <c r="D292" s="102" t="s">
        <v>289</v>
      </c>
      <c r="E292" s="102"/>
      <c r="F292" s="102"/>
      <c r="G292" s="102"/>
      <c r="H292" s="102"/>
      <c r="I292" s="102"/>
      <c r="J292" s="102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121"/>
    </row>
    <row r="293" spans="1:40" ht="12">
      <c r="A293" s="102"/>
      <c r="B293" s="118"/>
      <c r="C293" s="231"/>
      <c r="D293" s="102" t="s">
        <v>160</v>
      </c>
      <c r="E293" s="102"/>
      <c r="F293" s="102"/>
      <c r="G293" s="102"/>
      <c r="H293" s="102"/>
      <c r="I293" s="102"/>
      <c r="J293" s="102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121"/>
    </row>
    <row r="294" spans="1:40" ht="4.5" customHeight="1">
      <c r="A294" s="102"/>
      <c r="B294" s="265"/>
      <c r="C294" s="231"/>
      <c r="D294" s="102"/>
      <c r="E294" s="102"/>
      <c r="F294" s="102"/>
      <c r="G294" s="102"/>
      <c r="H294" s="102"/>
      <c r="I294" s="102"/>
      <c r="J294" s="102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121"/>
    </row>
    <row r="295" spans="1:40" s="5" customFormat="1" ht="12.75" customHeight="1">
      <c r="A295" s="134"/>
      <c r="B295" s="294"/>
      <c r="C295" s="373"/>
      <c r="D295" s="374"/>
      <c r="E295" s="375"/>
      <c r="F295" s="375" t="s">
        <v>356</v>
      </c>
      <c r="G295" s="375"/>
      <c r="H295" s="375"/>
      <c r="I295" s="134"/>
      <c r="J295" s="375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29"/>
    </row>
    <row r="296" spans="1:40" s="5" customFormat="1" ht="3.75" customHeight="1">
      <c r="A296" s="134"/>
      <c r="B296" s="294"/>
      <c r="C296" s="373"/>
      <c r="D296" s="375"/>
      <c r="E296" s="375"/>
      <c r="F296" s="375"/>
      <c r="G296" s="375"/>
      <c r="H296" s="375"/>
      <c r="I296" s="375"/>
      <c r="J296" s="375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  <c r="AF296" s="134"/>
      <c r="AG296" s="134"/>
      <c r="AH296" s="134"/>
      <c r="AI296" s="134"/>
      <c r="AJ296" s="134"/>
      <c r="AK296" s="134"/>
      <c r="AL296" s="134"/>
      <c r="AM296" s="134"/>
      <c r="AN296" s="129"/>
    </row>
    <row r="297" spans="1:40" s="5" customFormat="1" ht="15" customHeight="1">
      <c r="A297" s="134"/>
      <c r="B297" s="294"/>
      <c r="C297" s="373"/>
      <c r="D297" s="374"/>
      <c r="E297" s="375"/>
      <c r="F297" s="375" t="s">
        <v>357</v>
      </c>
      <c r="G297" s="375"/>
      <c r="H297" s="375"/>
      <c r="I297" s="134"/>
      <c r="J297" s="375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  <c r="AI297" s="134"/>
      <c r="AJ297" s="134"/>
      <c r="AK297" s="134"/>
      <c r="AL297" s="134"/>
      <c r="AM297" s="134"/>
      <c r="AN297" s="129"/>
    </row>
    <row r="298" spans="1:40" ht="13.5" customHeight="1">
      <c r="A298" s="102"/>
      <c r="B298" s="118"/>
      <c r="C298" s="389"/>
      <c r="D298" s="390" t="s">
        <v>425</v>
      </c>
      <c r="E298" s="390"/>
      <c r="F298" s="362"/>
      <c r="G298" s="390"/>
      <c r="H298" s="390"/>
      <c r="I298" s="390"/>
      <c r="J298" s="390"/>
      <c r="K298" s="391"/>
      <c r="L298" s="391"/>
      <c r="M298" s="391"/>
      <c r="N298" s="391"/>
      <c r="O298" s="391"/>
      <c r="P298" s="391"/>
      <c r="Q298" s="391"/>
      <c r="R298" s="391"/>
      <c r="S298" s="391"/>
      <c r="T298" s="391"/>
      <c r="U298" s="391"/>
      <c r="V298" s="391"/>
      <c r="W298" s="391"/>
      <c r="X298" s="391"/>
      <c r="Y298" s="391"/>
      <c r="Z298" s="391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121"/>
    </row>
    <row r="299" spans="1:40" ht="13.5" customHeight="1">
      <c r="A299" s="102"/>
      <c r="B299" s="118"/>
      <c r="C299" s="389"/>
      <c r="D299" s="390" t="s">
        <v>430</v>
      </c>
      <c r="E299" s="390"/>
      <c r="F299" s="362"/>
      <c r="G299" s="390"/>
      <c r="H299" s="390"/>
      <c r="I299" s="390"/>
      <c r="J299" s="390"/>
      <c r="K299" s="391"/>
      <c r="L299" s="391"/>
      <c r="M299" s="391"/>
      <c r="N299" s="391"/>
      <c r="O299" s="391"/>
      <c r="P299" s="391"/>
      <c r="Q299" s="391"/>
      <c r="R299" s="391"/>
      <c r="S299" s="391"/>
      <c r="T299" s="391"/>
      <c r="U299" s="391"/>
      <c r="V299" s="391"/>
      <c r="W299" s="391"/>
      <c r="X299" s="391"/>
      <c r="Y299" s="391"/>
      <c r="Z299" s="391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121"/>
    </row>
    <row r="300" spans="1:40" ht="12.75" customHeight="1">
      <c r="A300" s="102"/>
      <c r="B300" s="118"/>
      <c r="C300" s="389"/>
      <c r="D300" s="390" t="s">
        <v>346</v>
      </c>
      <c r="E300" s="390"/>
      <c r="F300" s="390"/>
      <c r="G300" s="390"/>
      <c r="H300" s="390"/>
      <c r="I300" s="390"/>
      <c r="J300" s="390"/>
      <c r="K300" s="391"/>
      <c r="L300" s="391"/>
      <c r="M300" s="391"/>
      <c r="N300" s="391"/>
      <c r="O300" s="391"/>
      <c r="P300" s="391"/>
      <c r="Q300" s="391"/>
      <c r="R300" s="391"/>
      <c r="S300" s="391"/>
      <c r="T300" s="391"/>
      <c r="U300" s="391"/>
      <c r="V300" s="391"/>
      <c r="W300" s="391"/>
      <c r="X300" s="391"/>
      <c r="Y300" s="391"/>
      <c r="Z300" s="391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121"/>
    </row>
    <row r="301" spans="1:40" s="66" customFormat="1" ht="15" customHeight="1">
      <c r="A301" s="266"/>
      <c r="B301" s="376"/>
      <c r="C301" s="392"/>
      <c r="D301" s="393" t="s">
        <v>290</v>
      </c>
      <c r="E301" s="393"/>
      <c r="F301" s="393"/>
      <c r="G301" s="393"/>
      <c r="H301" s="393"/>
      <c r="I301" s="393"/>
      <c r="J301" s="393"/>
      <c r="K301" s="393"/>
      <c r="L301" s="393"/>
      <c r="M301" s="393"/>
      <c r="N301" s="393"/>
      <c r="O301" s="393"/>
      <c r="P301" s="393"/>
      <c r="Q301" s="393"/>
      <c r="R301" s="393"/>
      <c r="S301" s="393"/>
      <c r="T301" s="393"/>
      <c r="U301" s="393"/>
      <c r="V301" s="393"/>
      <c r="W301" s="393"/>
      <c r="X301" s="393"/>
      <c r="Y301" s="393"/>
      <c r="Z301" s="393"/>
      <c r="AA301" s="266"/>
      <c r="AB301" s="266"/>
      <c r="AC301" s="266"/>
      <c r="AD301" s="266"/>
      <c r="AE301" s="266"/>
      <c r="AF301" s="266"/>
      <c r="AG301" s="266"/>
      <c r="AH301" s="266"/>
      <c r="AI301" s="266"/>
      <c r="AJ301" s="266"/>
      <c r="AK301" s="266"/>
      <c r="AL301" s="266"/>
      <c r="AM301" s="266"/>
      <c r="AN301" s="378"/>
    </row>
    <row r="302" spans="1:40" s="66" customFormat="1" ht="3.75" customHeight="1">
      <c r="A302" s="266"/>
      <c r="B302" s="376"/>
      <c r="C302" s="377"/>
      <c r="D302" s="266"/>
      <c r="E302" s="266"/>
      <c r="F302" s="266"/>
      <c r="G302" s="266"/>
      <c r="H302" s="266"/>
      <c r="I302" s="266"/>
      <c r="J302" s="266"/>
      <c r="K302" s="266"/>
      <c r="L302" s="266"/>
      <c r="M302" s="266"/>
      <c r="N302" s="266"/>
      <c r="O302" s="266"/>
      <c r="P302" s="266"/>
      <c r="Q302" s="266"/>
      <c r="R302" s="266"/>
      <c r="S302" s="266"/>
      <c r="T302" s="266"/>
      <c r="U302" s="266"/>
      <c r="V302" s="266"/>
      <c r="W302" s="266"/>
      <c r="X302" s="266"/>
      <c r="Y302" s="266"/>
      <c r="Z302" s="266"/>
      <c r="AA302" s="266"/>
      <c r="AB302" s="266"/>
      <c r="AC302" s="266"/>
      <c r="AD302" s="266"/>
      <c r="AE302" s="266"/>
      <c r="AF302" s="266"/>
      <c r="AG302" s="266"/>
      <c r="AH302" s="266"/>
      <c r="AI302" s="266"/>
      <c r="AJ302" s="266"/>
      <c r="AK302" s="266"/>
      <c r="AL302" s="266"/>
      <c r="AM302" s="266"/>
      <c r="AN302" s="378"/>
    </row>
    <row r="303" spans="1:40" ht="12">
      <c r="A303" s="102"/>
      <c r="B303" s="118"/>
      <c r="C303" s="219" t="s">
        <v>9</v>
      </c>
      <c r="D303" s="102" t="s">
        <v>334</v>
      </c>
      <c r="E303" s="102"/>
      <c r="F303" s="102"/>
      <c r="G303" s="102"/>
      <c r="H303" s="102"/>
      <c r="I303" s="102"/>
      <c r="J303" s="102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121"/>
    </row>
    <row r="304" spans="1:40" ht="12">
      <c r="A304" s="102"/>
      <c r="B304" s="118"/>
      <c r="C304" s="219"/>
      <c r="D304" s="102" t="s">
        <v>335</v>
      </c>
      <c r="E304" s="102"/>
      <c r="F304" s="102"/>
      <c r="G304" s="102"/>
      <c r="H304" s="102"/>
      <c r="I304" s="102"/>
      <c r="J304" s="102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121"/>
    </row>
    <row r="305" spans="1:40" ht="12">
      <c r="A305" s="102"/>
      <c r="B305" s="118"/>
      <c r="C305" s="219"/>
      <c r="D305" s="102" t="s">
        <v>176</v>
      </c>
      <c r="E305" s="102"/>
      <c r="F305" s="102"/>
      <c r="G305" s="102"/>
      <c r="H305" s="102"/>
      <c r="I305" s="102"/>
      <c r="J305" s="102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121"/>
    </row>
    <row r="306" spans="1:40" ht="12">
      <c r="A306" s="102"/>
      <c r="B306" s="265"/>
      <c r="C306" s="231" t="s">
        <v>13</v>
      </c>
      <c r="D306" s="114" t="s">
        <v>360</v>
      </c>
      <c r="E306" s="266"/>
      <c r="F306" s="102"/>
      <c r="G306" s="102"/>
      <c r="H306" s="102"/>
      <c r="I306" s="102"/>
      <c r="J306" s="102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121"/>
    </row>
    <row r="307" spans="1:40" ht="12">
      <c r="A307" s="102"/>
      <c r="B307" s="265"/>
      <c r="C307" s="231"/>
      <c r="D307" s="102" t="s">
        <v>361</v>
      </c>
      <c r="E307" s="266"/>
      <c r="F307" s="102"/>
      <c r="G307" s="102"/>
      <c r="H307" s="102"/>
      <c r="I307" s="102"/>
      <c r="J307" s="102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121"/>
    </row>
    <row r="308" spans="1:40" ht="12">
      <c r="A308" s="102"/>
      <c r="B308" s="265"/>
      <c r="C308" s="217" t="s">
        <v>16</v>
      </c>
      <c r="D308" s="102" t="s">
        <v>324</v>
      </c>
      <c r="E308" s="47"/>
      <c r="F308" s="102"/>
      <c r="G308" s="102"/>
      <c r="H308" s="102"/>
      <c r="I308" s="102"/>
      <c r="J308" s="102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121"/>
    </row>
    <row r="309" spans="1:40" ht="12">
      <c r="A309" s="267"/>
      <c r="B309" s="118"/>
      <c r="C309" s="217" t="s">
        <v>163</v>
      </c>
      <c r="D309" s="47" t="s">
        <v>397</v>
      </c>
      <c r="E309" s="47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4"/>
      <c r="AK309" s="4"/>
      <c r="AL309" s="4"/>
      <c r="AM309" s="4"/>
      <c r="AN309" s="121"/>
    </row>
    <row r="310" spans="1:40" ht="12">
      <c r="A310" s="267"/>
      <c r="B310" s="118"/>
      <c r="C310" s="217"/>
      <c r="D310" s="47" t="s">
        <v>332</v>
      </c>
      <c r="E310" s="47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4"/>
      <c r="AK310" s="4"/>
      <c r="AL310" s="4"/>
      <c r="AM310" s="4"/>
      <c r="AN310" s="121"/>
    </row>
    <row r="311" spans="1:40" ht="12" customHeight="1">
      <c r="A311" s="267"/>
      <c r="B311" s="118"/>
      <c r="C311" s="217"/>
      <c r="D311" s="47" t="s">
        <v>337</v>
      </c>
      <c r="E311" s="47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4"/>
      <c r="AK311" s="4"/>
      <c r="AL311" s="4"/>
      <c r="AM311" s="4"/>
      <c r="AN311" s="121"/>
    </row>
    <row r="312" spans="1:40" ht="12" customHeight="1">
      <c r="A312" s="267"/>
      <c r="B312" s="118"/>
      <c r="C312" s="217"/>
      <c r="D312" s="47" t="s">
        <v>338</v>
      </c>
      <c r="E312" s="47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4"/>
      <c r="AK312" s="4"/>
      <c r="AL312" s="4"/>
      <c r="AM312" s="4"/>
      <c r="AN312" s="121"/>
    </row>
    <row r="313" spans="1:40" ht="12" customHeight="1">
      <c r="A313" s="267"/>
      <c r="B313" s="118"/>
      <c r="C313" s="217"/>
      <c r="D313" s="47" t="s">
        <v>339</v>
      </c>
      <c r="E313" s="47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4"/>
      <c r="AK313" s="4"/>
      <c r="AL313" s="4"/>
      <c r="AM313" s="4"/>
      <c r="AN313" s="121"/>
    </row>
    <row r="314" spans="1:40" ht="12" customHeight="1">
      <c r="A314" s="267"/>
      <c r="B314" s="118"/>
      <c r="C314" s="217"/>
      <c r="D314" s="47" t="s">
        <v>374</v>
      </c>
      <c r="E314" s="47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4"/>
      <c r="AK314" s="4"/>
      <c r="AL314" s="4"/>
      <c r="AM314" s="4"/>
      <c r="AN314" s="121"/>
    </row>
    <row r="315" spans="1:40" ht="12" customHeight="1">
      <c r="A315" s="267"/>
      <c r="B315" s="118"/>
      <c r="C315" s="217"/>
      <c r="D315" s="47" t="s">
        <v>398</v>
      </c>
      <c r="E315" s="47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4"/>
      <c r="AK315" s="4"/>
      <c r="AL315" s="4"/>
      <c r="AM315" s="4"/>
      <c r="AN315" s="121"/>
    </row>
    <row r="316" spans="1:40" ht="12" customHeight="1">
      <c r="A316" s="267"/>
      <c r="B316" s="118"/>
      <c r="C316" s="217"/>
      <c r="D316" s="47" t="s">
        <v>376</v>
      </c>
      <c r="E316" s="47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4"/>
      <c r="AK316" s="4"/>
      <c r="AL316" s="4"/>
      <c r="AM316" s="4"/>
      <c r="AN316" s="121"/>
    </row>
    <row r="317" spans="1:40" ht="7.5" customHeight="1">
      <c r="A317" s="267"/>
      <c r="B317" s="118"/>
      <c r="C317" s="185"/>
      <c r="D317" s="4"/>
      <c r="E317" s="4"/>
      <c r="F317" s="266"/>
      <c r="G317" s="266"/>
      <c r="H317" s="266"/>
      <c r="I317" s="266"/>
      <c r="J317" s="266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4"/>
      <c r="AK317" s="4"/>
      <c r="AL317" s="4"/>
      <c r="AM317" s="4"/>
      <c r="AN317" s="121"/>
    </row>
    <row r="318" spans="1:40" ht="12" customHeight="1">
      <c r="A318" s="267"/>
      <c r="B318" s="118"/>
      <c r="C318" s="217"/>
      <c r="D318" s="141" t="s">
        <v>291</v>
      </c>
      <c r="E318" s="4"/>
      <c r="F318" s="266"/>
      <c r="G318" s="266"/>
      <c r="H318" s="266"/>
      <c r="I318" s="266"/>
      <c r="J318" s="266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4"/>
      <c r="AK318" s="4"/>
      <c r="AL318" s="4"/>
      <c r="AM318" s="4"/>
      <c r="AN318" s="121"/>
    </row>
    <row r="319" spans="1:40" ht="3" customHeight="1">
      <c r="A319" s="267"/>
      <c r="B319" s="118"/>
      <c r="C319" s="217"/>
      <c r="D319" s="4"/>
      <c r="E319" s="4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4"/>
      <c r="AK319" s="4"/>
      <c r="AL319" s="4"/>
      <c r="AM319" s="4"/>
      <c r="AN319" s="121"/>
    </row>
    <row r="320" spans="1:40" ht="12" customHeight="1">
      <c r="A320" s="267"/>
      <c r="B320" s="118"/>
      <c r="C320" s="217" t="s">
        <v>241</v>
      </c>
      <c r="D320" s="47" t="s">
        <v>260</v>
      </c>
      <c r="E320" s="4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4"/>
      <c r="AK320" s="4"/>
      <c r="AL320" s="4"/>
      <c r="AM320" s="4"/>
      <c r="AN320" s="121"/>
    </row>
    <row r="321" spans="1:40" ht="12" customHeight="1">
      <c r="A321" s="267"/>
      <c r="B321" s="118"/>
      <c r="C321" s="217"/>
      <c r="D321" s="33"/>
      <c r="E321" s="4"/>
      <c r="F321" s="47" t="s">
        <v>162</v>
      </c>
      <c r="G321" s="47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4"/>
      <c r="AK321" s="4"/>
      <c r="AL321" s="4"/>
      <c r="AM321" s="4"/>
      <c r="AN321" s="121"/>
    </row>
    <row r="322" spans="1:40" ht="12.75" customHeight="1">
      <c r="A322" s="267"/>
      <c r="B322" s="118"/>
      <c r="C322" s="217"/>
      <c r="D322" s="33"/>
      <c r="E322" s="4"/>
      <c r="F322" s="47" t="s">
        <v>161</v>
      </c>
      <c r="G322" s="47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33"/>
      <c r="AF322" s="33"/>
      <c r="AG322" s="33"/>
      <c r="AH322" s="33"/>
      <c r="AI322" s="33"/>
      <c r="AJ322" s="4"/>
      <c r="AK322" s="4"/>
      <c r="AL322" s="4"/>
      <c r="AM322" s="4"/>
      <c r="AN322" s="121"/>
    </row>
    <row r="323" spans="1:40" ht="8.25" customHeight="1">
      <c r="A323" s="267"/>
      <c r="B323" s="118"/>
      <c r="C323" s="217"/>
      <c r="E323" s="4"/>
      <c r="F323" s="47"/>
      <c r="G323" s="47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33"/>
      <c r="AF323" s="33"/>
      <c r="AG323" s="33"/>
      <c r="AH323" s="33"/>
      <c r="AI323" s="33"/>
      <c r="AJ323" s="4"/>
      <c r="AK323" s="4"/>
      <c r="AL323" s="4"/>
      <c r="AM323" s="4"/>
      <c r="AN323" s="121"/>
    </row>
    <row r="324" spans="1:40" ht="12">
      <c r="A324" s="267"/>
      <c r="B324" s="118"/>
      <c r="D324" s="266" t="s">
        <v>240</v>
      </c>
      <c r="E324" s="4"/>
      <c r="F324" s="47"/>
      <c r="G324" s="47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33"/>
      <c r="AF324" s="33"/>
      <c r="AG324" s="33"/>
      <c r="AH324" s="33"/>
      <c r="AI324" s="33"/>
      <c r="AJ324" s="4"/>
      <c r="AK324" s="4"/>
      <c r="AL324" s="4"/>
      <c r="AM324" s="4"/>
      <c r="AN324" s="121"/>
    </row>
    <row r="325" spans="1:40" ht="4.5" customHeight="1">
      <c r="A325" s="267"/>
      <c r="B325" s="118"/>
      <c r="C325" s="217"/>
      <c r="D325" s="33"/>
      <c r="E325" s="4"/>
      <c r="F325" s="47"/>
      <c r="G325" s="47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33"/>
      <c r="AF325" s="33"/>
      <c r="AG325" s="33"/>
      <c r="AH325" s="33"/>
      <c r="AI325" s="33"/>
      <c r="AJ325" s="4"/>
      <c r="AK325" s="4"/>
      <c r="AL325" s="4"/>
      <c r="AM325" s="4"/>
      <c r="AN325" s="121"/>
    </row>
    <row r="326" spans="1:40" ht="12">
      <c r="A326" s="267"/>
      <c r="B326" s="118"/>
      <c r="C326" s="217" t="s">
        <v>165</v>
      </c>
      <c r="D326" s="47" t="s">
        <v>399</v>
      </c>
      <c r="E326" s="4"/>
      <c r="F326" s="47"/>
      <c r="G326" s="47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33"/>
      <c r="AF326" s="33"/>
      <c r="AG326" s="33"/>
      <c r="AH326" s="33"/>
      <c r="AI326" s="33"/>
      <c r="AJ326" s="4"/>
      <c r="AK326" s="4"/>
      <c r="AL326" s="4"/>
      <c r="AM326" s="4"/>
      <c r="AN326" s="121"/>
    </row>
    <row r="327" spans="1:40" ht="12">
      <c r="A327" s="267"/>
      <c r="B327" s="118"/>
      <c r="C327" s="217"/>
      <c r="D327" s="47" t="s">
        <v>400</v>
      </c>
      <c r="E327" s="4"/>
      <c r="F327" s="47"/>
      <c r="G327" s="47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33"/>
      <c r="AF327" s="33"/>
      <c r="AG327" s="33"/>
      <c r="AH327" s="33"/>
      <c r="AI327" s="33"/>
      <c r="AJ327" s="4"/>
      <c r="AK327" s="4"/>
      <c r="AL327" s="4"/>
      <c r="AM327" s="4"/>
      <c r="AN327" s="121"/>
    </row>
    <row r="328" spans="1:40" ht="12">
      <c r="A328" s="267"/>
      <c r="B328" s="118"/>
      <c r="C328" s="217"/>
      <c r="D328" s="47" t="s">
        <v>401</v>
      </c>
      <c r="E328" s="4"/>
      <c r="F328" s="47"/>
      <c r="G328" s="47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33"/>
      <c r="AF328" s="33"/>
      <c r="AG328" s="33"/>
      <c r="AH328" s="33"/>
      <c r="AI328" s="33"/>
      <c r="AJ328" s="4"/>
      <c r="AK328" s="4"/>
      <c r="AL328" s="4"/>
      <c r="AM328" s="4"/>
      <c r="AN328" s="121"/>
    </row>
    <row r="329" spans="1:40" ht="12" customHeight="1">
      <c r="A329" s="102"/>
      <c r="B329" s="118"/>
      <c r="C329" s="185" t="s">
        <v>166</v>
      </c>
      <c r="D329" s="141" t="s">
        <v>375</v>
      </c>
      <c r="E329" s="266"/>
      <c r="F329" s="266"/>
      <c r="G329" s="102"/>
      <c r="H329" s="102"/>
      <c r="I329" s="102"/>
      <c r="J329" s="102"/>
      <c r="K329" s="102"/>
      <c r="L329" s="102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121"/>
    </row>
    <row r="330" spans="1:40" ht="12" customHeight="1">
      <c r="A330" s="102"/>
      <c r="B330" s="118"/>
      <c r="C330" s="185"/>
      <c r="D330" s="141" t="s">
        <v>402</v>
      </c>
      <c r="E330" s="266"/>
      <c r="F330" s="266"/>
      <c r="G330" s="102"/>
      <c r="H330" s="102"/>
      <c r="I330" s="102"/>
      <c r="J330" s="102"/>
      <c r="K330" s="102"/>
      <c r="L330" s="102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121"/>
    </row>
    <row r="331" spans="1:40" ht="12" customHeight="1">
      <c r="A331" s="102"/>
      <c r="B331" s="118"/>
      <c r="C331" s="185"/>
      <c r="D331" s="141" t="s">
        <v>340</v>
      </c>
      <c r="E331" s="266"/>
      <c r="F331" s="266"/>
      <c r="G331" s="102"/>
      <c r="H331" s="102"/>
      <c r="I331" s="102"/>
      <c r="J331" s="102"/>
      <c r="K331" s="102"/>
      <c r="L331" s="102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121"/>
    </row>
    <row r="332" spans="1:40" ht="12" customHeight="1">
      <c r="A332" s="102"/>
      <c r="B332" s="118"/>
      <c r="C332" s="379" t="s">
        <v>1</v>
      </c>
      <c r="D332" s="47" t="s">
        <v>3</v>
      </c>
      <c r="E332" s="266"/>
      <c r="F332" s="266"/>
      <c r="G332" s="102"/>
      <c r="H332" s="102"/>
      <c r="I332" s="102"/>
      <c r="J332" s="102"/>
      <c r="K332" s="102"/>
      <c r="L332" s="102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121"/>
    </row>
    <row r="333" spans="1:40" ht="7.5" customHeight="1">
      <c r="A333" s="102"/>
      <c r="B333" s="118"/>
      <c r="C333" s="379"/>
      <c r="D333" s="47"/>
      <c r="E333" s="266"/>
      <c r="F333" s="266"/>
      <c r="G333" s="102"/>
      <c r="H333" s="102"/>
      <c r="I333" s="102"/>
      <c r="J333" s="102"/>
      <c r="K333" s="102"/>
      <c r="L333" s="102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121"/>
    </row>
    <row r="334" spans="1:40" s="66" customFormat="1" ht="12">
      <c r="A334" s="266"/>
      <c r="B334" s="376"/>
      <c r="C334" s="377"/>
      <c r="D334" s="266" t="s">
        <v>127</v>
      </c>
      <c r="E334" s="266"/>
      <c r="F334" s="266"/>
      <c r="G334" s="266"/>
      <c r="H334" s="266"/>
      <c r="I334" s="266"/>
      <c r="J334" s="266"/>
      <c r="K334" s="266"/>
      <c r="L334" s="266"/>
      <c r="M334" s="266"/>
      <c r="N334" s="266"/>
      <c r="O334" s="266"/>
      <c r="P334" s="266"/>
      <c r="Q334" s="266"/>
      <c r="R334" s="266"/>
      <c r="S334" s="266"/>
      <c r="T334" s="266"/>
      <c r="U334" s="266"/>
      <c r="V334" s="266"/>
      <c r="W334" s="266"/>
      <c r="X334" s="266"/>
      <c r="Y334" s="266"/>
      <c r="Z334" s="266"/>
      <c r="AA334" s="266"/>
      <c r="AB334" s="266"/>
      <c r="AC334" s="266"/>
      <c r="AD334" s="266"/>
      <c r="AE334" s="266"/>
      <c r="AF334" s="266"/>
      <c r="AG334" s="266"/>
      <c r="AH334" s="266"/>
      <c r="AI334" s="266"/>
      <c r="AJ334" s="266"/>
      <c r="AK334" s="266"/>
      <c r="AL334" s="266"/>
      <c r="AM334" s="266"/>
      <c r="AN334" s="378"/>
    </row>
    <row r="335" spans="1:40" s="66" customFormat="1" ht="3.75" customHeight="1">
      <c r="A335" s="266"/>
      <c r="B335" s="376"/>
      <c r="C335" s="377"/>
      <c r="D335" s="266"/>
      <c r="E335" s="266"/>
      <c r="F335" s="266"/>
      <c r="G335" s="266"/>
      <c r="H335" s="266"/>
      <c r="I335" s="266"/>
      <c r="J335" s="266"/>
      <c r="K335" s="266"/>
      <c r="L335" s="266"/>
      <c r="M335" s="266"/>
      <c r="N335" s="266"/>
      <c r="O335" s="266"/>
      <c r="P335" s="266"/>
      <c r="Q335" s="266"/>
      <c r="R335" s="266"/>
      <c r="S335" s="266"/>
      <c r="T335" s="266"/>
      <c r="U335" s="266"/>
      <c r="V335" s="266"/>
      <c r="W335" s="266"/>
      <c r="X335" s="266"/>
      <c r="Y335" s="266"/>
      <c r="Z335" s="266"/>
      <c r="AA335" s="266"/>
      <c r="AB335" s="266"/>
      <c r="AC335" s="266"/>
      <c r="AD335" s="266"/>
      <c r="AE335" s="266"/>
      <c r="AF335" s="266"/>
      <c r="AG335" s="266"/>
      <c r="AH335" s="266"/>
      <c r="AI335" s="266"/>
      <c r="AJ335" s="266"/>
      <c r="AK335" s="266"/>
      <c r="AL335" s="266"/>
      <c r="AM335" s="266"/>
      <c r="AN335" s="378"/>
    </row>
    <row r="336" spans="1:40" ht="12">
      <c r="A336" s="102"/>
      <c r="B336" s="118"/>
      <c r="C336" s="231" t="s">
        <v>0</v>
      </c>
      <c r="D336" s="102" t="s">
        <v>178</v>
      </c>
      <c r="E336" s="102"/>
      <c r="F336" s="266"/>
      <c r="G336" s="102"/>
      <c r="H336" s="102"/>
      <c r="I336" s="102"/>
      <c r="J336" s="102"/>
      <c r="K336" s="102"/>
      <c r="L336" s="102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121"/>
    </row>
    <row r="337" spans="1:40" ht="12">
      <c r="A337" s="102"/>
      <c r="B337" s="118"/>
      <c r="C337" s="231"/>
      <c r="D337" s="102" t="s">
        <v>179</v>
      </c>
      <c r="E337" s="102"/>
      <c r="F337" s="102"/>
      <c r="G337" s="102"/>
      <c r="H337" s="102"/>
      <c r="I337" s="102"/>
      <c r="J337" s="102"/>
      <c r="K337" s="102"/>
      <c r="L337" s="102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121"/>
    </row>
    <row r="338" spans="1:40" ht="12">
      <c r="A338" s="102"/>
      <c r="B338" s="118"/>
      <c r="C338" s="231"/>
      <c r="D338" s="102" t="s">
        <v>230</v>
      </c>
      <c r="E338" s="102"/>
      <c r="F338" s="102"/>
      <c r="G338" s="102"/>
      <c r="H338" s="102"/>
      <c r="I338" s="102"/>
      <c r="J338" s="102"/>
      <c r="K338" s="102"/>
      <c r="L338" s="102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121"/>
    </row>
    <row r="339" spans="1:40" ht="12">
      <c r="A339" s="102"/>
      <c r="B339" s="118"/>
      <c r="C339" s="231" t="s">
        <v>171</v>
      </c>
      <c r="D339" s="102" t="s">
        <v>177</v>
      </c>
      <c r="E339" s="102"/>
      <c r="F339" s="102"/>
      <c r="G339" s="102"/>
      <c r="H339" s="102"/>
      <c r="I339" s="102"/>
      <c r="J339" s="102"/>
      <c r="K339" s="102"/>
      <c r="L339" s="102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121"/>
    </row>
    <row r="340" spans="1:40" ht="12">
      <c r="A340" s="102"/>
      <c r="B340" s="118"/>
      <c r="C340" s="377"/>
      <c r="D340" s="102" t="s">
        <v>231</v>
      </c>
      <c r="E340" s="266"/>
      <c r="F340" s="102"/>
      <c r="G340" s="102"/>
      <c r="H340" s="102"/>
      <c r="I340" s="102"/>
      <c r="J340" s="102"/>
      <c r="K340" s="102"/>
      <c r="L340" s="102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121"/>
    </row>
    <row r="341" spans="1:40" ht="12">
      <c r="A341" s="102"/>
      <c r="B341" s="118"/>
      <c r="C341" s="231" t="s">
        <v>175</v>
      </c>
      <c r="D341" s="102" t="s">
        <v>168</v>
      </c>
      <c r="E341" s="102"/>
      <c r="F341" s="266"/>
      <c r="G341" s="102"/>
      <c r="H341" s="102"/>
      <c r="I341" s="102"/>
      <c r="J341" s="102"/>
      <c r="K341" s="102"/>
      <c r="L341" s="102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121"/>
    </row>
    <row r="342" spans="1:40" ht="12">
      <c r="A342" s="102"/>
      <c r="B342" s="118"/>
      <c r="C342" s="231"/>
      <c r="D342" s="102" t="s">
        <v>233</v>
      </c>
      <c r="E342" s="102"/>
      <c r="F342" s="102"/>
      <c r="G342" s="102"/>
      <c r="H342" s="102"/>
      <c r="I342" s="102"/>
      <c r="J342" s="102"/>
      <c r="K342" s="102"/>
      <c r="L342" s="102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121"/>
    </row>
    <row r="343" spans="1:40" ht="12">
      <c r="A343" s="102"/>
      <c r="B343" s="118"/>
      <c r="C343" s="231"/>
      <c r="D343" s="102" t="s">
        <v>232</v>
      </c>
      <c r="E343" s="102"/>
      <c r="F343" s="102"/>
      <c r="G343" s="102"/>
      <c r="H343" s="102"/>
      <c r="I343" s="102"/>
      <c r="J343" s="102"/>
      <c r="K343" s="102"/>
      <c r="L343" s="102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121"/>
    </row>
    <row r="344" spans="1:40" ht="6.75" customHeight="1">
      <c r="A344" s="102"/>
      <c r="B344" s="265"/>
      <c r="C344" s="231"/>
      <c r="D344" s="102"/>
      <c r="E344" s="102"/>
      <c r="F344" s="102"/>
      <c r="G344" s="102"/>
      <c r="H344" s="102"/>
      <c r="I344" s="102"/>
      <c r="J344" s="102"/>
      <c r="K344" s="102"/>
      <c r="L344" s="102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121"/>
    </row>
    <row r="345" spans="1:40" ht="12">
      <c r="A345" s="102"/>
      <c r="B345" s="118"/>
      <c r="C345" s="231"/>
      <c r="D345" s="266" t="s">
        <v>50</v>
      </c>
      <c r="E345" s="102"/>
      <c r="F345" s="102"/>
      <c r="G345" s="102"/>
      <c r="H345" s="102"/>
      <c r="I345" s="102"/>
      <c r="J345" s="102"/>
      <c r="K345" s="102"/>
      <c r="L345" s="102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121"/>
    </row>
    <row r="346" spans="1:40" ht="3.75" customHeight="1">
      <c r="A346" s="102"/>
      <c r="B346" s="265"/>
      <c r="C346" s="231"/>
      <c r="D346" s="102"/>
      <c r="E346" s="102"/>
      <c r="F346" s="102"/>
      <c r="G346" s="102"/>
      <c r="H346" s="102"/>
      <c r="I346" s="102"/>
      <c r="J346" s="102"/>
      <c r="K346" s="102"/>
      <c r="L346" s="102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121"/>
    </row>
    <row r="347" spans="1:40" ht="12">
      <c r="A347" s="102"/>
      <c r="B347" s="118"/>
      <c r="C347" s="231" t="s">
        <v>2</v>
      </c>
      <c r="D347" s="102" t="s">
        <v>170</v>
      </c>
      <c r="E347" s="102"/>
      <c r="F347" s="102"/>
      <c r="G347" s="102"/>
      <c r="H347" s="102"/>
      <c r="I347" s="102"/>
      <c r="J347" s="102"/>
      <c r="K347" s="102"/>
      <c r="L347" s="102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121"/>
    </row>
    <row r="348" spans="1:40" ht="12">
      <c r="A348" s="102"/>
      <c r="B348" s="118"/>
      <c r="C348" s="231"/>
      <c r="D348" s="102" t="s">
        <v>172</v>
      </c>
      <c r="E348" s="102"/>
      <c r="F348" s="102"/>
      <c r="G348" s="102"/>
      <c r="H348" s="102"/>
      <c r="I348" s="102"/>
      <c r="J348" s="102"/>
      <c r="K348" s="102"/>
      <c r="L348" s="102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121"/>
    </row>
    <row r="349" spans="1:40" ht="12">
      <c r="A349" s="462">
        <f>A273</f>
        <v>41731</v>
      </c>
      <c r="B349" s="118"/>
      <c r="C349" s="231"/>
      <c r="D349" s="102" t="s">
        <v>173</v>
      </c>
      <c r="E349" s="102"/>
      <c r="F349" s="102"/>
      <c r="G349" s="102"/>
      <c r="H349" s="102"/>
      <c r="I349" s="102"/>
      <c r="J349" s="102"/>
      <c r="K349" s="102"/>
      <c r="L349" s="102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121"/>
    </row>
    <row r="350" spans="1:40" ht="12">
      <c r="A350" s="462"/>
      <c r="B350" s="118"/>
      <c r="C350" s="231"/>
      <c r="D350" s="102" t="s">
        <v>174</v>
      </c>
      <c r="E350" s="102"/>
      <c r="F350" s="102"/>
      <c r="G350" s="102"/>
      <c r="H350" s="102"/>
      <c r="I350" s="102"/>
      <c r="J350" s="102"/>
      <c r="K350" s="102"/>
      <c r="L350" s="102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121"/>
    </row>
    <row r="351" spans="1:40" ht="12">
      <c r="A351" s="462"/>
      <c r="B351" s="118"/>
      <c r="D351" s="102" t="s">
        <v>403</v>
      </c>
      <c r="E351" s="102"/>
      <c r="F351" s="102"/>
      <c r="G351" s="102"/>
      <c r="H351" s="102"/>
      <c r="I351" s="102"/>
      <c r="J351" s="102"/>
      <c r="K351" s="102"/>
      <c r="L351" s="102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121"/>
    </row>
    <row r="352" spans="1:40" ht="12">
      <c r="A352" s="462"/>
      <c r="B352" s="118"/>
      <c r="C352" s="231"/>
      <c r="D352" s="102" t="s">
        <v>404</v>
      </c>
      <c r="E352" s="102"/>
      <c r="F352" s="102"/>
      <c r="G352" s="102"/>
      <c r="H352" s="102"/>
      <c r="I352" s="102"/>
      <c r="J352" s="102"/>
      <c r="K352" s="102"/>
      <c r="L352" s="102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121"/>
    </row>
    <row r="353" spans="1:40" ht="12">
      <c r="A353" s="462"/>
      <c r="B353" s="265"/>
      <c r="C353" s="231"/>
      <c r="D353" s="102" t="s">
        <v>377</v>
      </c>
      <c r="E353" s="102"/>
      <c r="F353" s="102"/>
      <c r="G353" s="102"/>
      <c r="H353" s="102"/>
      <c r="I353" s="102"/>
      <c r="J353" s="102"/>
      <c r="K353" s="102"/>
      <c r="L353" s="102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121"/>
    </row>
    <row r="354" spans="1:40" ht="9" customHeight="1">
      <c r="A354" s="462"/>
      <c r="B354" s="265" t="s">
        <v>51</v>
      </c>
      <c r="C354" s="231"/>
      <c r="D354" s="550"/>
      <c r="E354" s="550"/>
      <c r="F354" s="550"/>
      <c r="G354" s="550"/>
      <c r="H354" s="550"/>
      <c r="I354" s="550"/>
      <c r="J354" s="550"/>
      <c r="K354" s="550"/>
      <c r="L354" s="550"/>
      <c r="M354" s="550"/>
      <c r="N354" s="550"/>
      <c r="O354" s="550"/>
      <c r="P354" s="550"/>
      <c r="Q354" s="550"/>
      <c r="R354" s="550"/>
      <c r="S354" s="550"/>
      <c r="T354" s="68"/>
      <c r="U354" s="537"/>
      <c r="V354" s="537"/>
      <c r="W354" s="537"/>
      <c r="X354" s="537"/>
      <c r="Y354" s="537"/>
      <c r="Z354" s="537"/>
      <c r="AA354" s="537"/>
      <c r="AB354" s="537"/>
      <c r="AC354" s="537"/>
      <c r="AD354" s="537"/>
      <c r="AE354" s="537"/>
      <c r="AF354" s="537"/>
      <c r="AG354" s="537"/>
      <c r="AH354" s="537"/>
      <c r="AI354" s="537"/>
      <c r="AJ354" s="537"/>
      <c r="AK354" s="537"/>
      <c r="AL354" s="537"/>
      <c r="AM354" s="68"/>
      <c r="AN354" s="121"/>
    </row>
    <row r="355" spans="1:40" ht="45.75" customHeight="1">
      <c r="A355" s="462"/>
      <c r="B355" s="118"/>
      <c r="C355" s="219"/>
      <c r="D355" s="551"/>
      <c r="E355" s="551"/>
      <c r="F355" s="551"/>
      <c r="G355" s="551"/>
      <c r="H355" s="551"/>
      <c r="I355" s="551"/>
      <c r="J355" s="551"/>
      <c r="K355" s="551"/>
      <c r="L355" s="551"/>
      <c r="M355" s="551"/>
      <c r="N355" s="551"/>
      <c r="O355" s="551"/>
      <c r="P355" s="551"/>
      <c r="Q355" s="551"/>
      <c r="R355" s="551"/>
      <c r="S355" s="551"/>
      <c r="T355" s="68"/>
      <c r="U355" s="538"/>
      <c r="V355" s="538"/>
      <c r="W355" s="538"/>
      <c r="X355" s="538"/>
      <c r="Y355" s="538"/>
      <c r="Z355" s="538"/>
      <c r="AA355" s="538"/>
      <c r="AB355" s="538"/>
      <c r="AC355" s="538"/>
      <c r="AD355" s="538"/>
      <c r="AE355" s="538"/>
      <c r="AF355" s="538"/>
      <c r="AG355" s="538"/>
      <c r="AH355" s="538"/>
      <c r="AI355" s="538"/>
      <c r="AJ355" s="538"/>
      <c r="AK355" s="538"/>
      <c r="AL355" s="538"/>
      <c r="AM355" s="68"/>
      <c r="AN355" s="121"/>
    </row>
    <row r="356" spans="1:40" ht="17.25" customHeight="1">
      <c r="A356" s="462"/>
      <c r="B356" s="119"/>
      <c r="C356" s="218"/>
      <c r="D356" s="40" t="s">
        <v>131</v>
      </c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268" t="s">
        <v>159</v>
      </c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43"/>
    </row>
    <row r="357" spans="1:40" ht="15.75" customHeight="1">
      <c r="A357" s="102"/>
      <c r="B357" s="33" t="s">
        <v>140</v>
      </c>
      <c r="C357" s="190"/>
      <c r="D357" s="8"/>
      <c r="E357" s="8"/>
      <c r="F357" s="541">
        <f>IF(AND(D23="",V23=""),"",IF(AND(D23&lt;&gt;"",V23&lt;&gt;""),CONCATENATE(D23,Q7,V23),D23))</f>
      </c>
      <c r="G357" s="541"/>
      <c r="H357" s="541"/>
      <c r="I357" s="541"/>
      <c r="J357" s="541"/>
      <c r="K357" s="541"/>
      <c r="L357" s="541"/>
      <c r="M357" s="541"/>
      <c r="N357" s="541"/>
      <c r="O357" s="541"/>
      <c r="P357" s="541"/>
      <c r="Q357" s="541"/>
      <c r="R357" s="541"/>
      <c r="S357" s="541"/>
      <c r="T357" s="541"/>
      <c r="U357" s="541"/>
      <c r="V357" s="541"/>
      <c r="W357" s="399"/>
      <c r="X357" s="8"/>
      <c r="Y357" s="4"/>
      <c r="Z357" s="8"/>
      <c r="AA357" s="8"/>
      <c r="AB357" s="4"/>
      <c r="AC357" s="4"/>
      <c r="AD357" s="4"/>
      <c r="AE357" s="4"/>
      <c r="AF357" s="4"/>
      <c r="AG357" s="8"/>
      <c r="AH357" s="540" t="s">
        <v>286</v>
      </c>
      <c r="AI357" s="540"/>
      <c r="AJ357" s="540"/>
      <c r="AK357" s="540"/>
      <c r="AL357" s="540"/>
      <c r="AM357" s="540"/>
      <c r="AN357" s="540"/>
    </row>
    <row r="358" spans="1:40" ht="9" customHeight="1">
      <c r="A358" s="102"/>
      <c r="B358" s="33"/>
      <c r="C358" s="190"/>
      <c r="D358" s="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8"/>
      <c r="AM358" s="8"/>
      <c r="AN358" s="8"/>
    </row>
    <row r="359" spans="1:40" ht="8.25" customHeight="1">
      <c r="A359" s="68"/>
      <c r="B359" s="4"/>
      <c r="C359" s="18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120"/>
    </row>
    <row r="360" spans="1:40" ht="12">
      <c r="A360" s="68"/>
      <c r="B360" s="115"/>
      <c r="C360" s="2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  <c r="AB360" s="116"/>
      <c r="AC360" s="116"/>
      <c r="AD360" s="116"/>
      <c r="AE360" s="116"/>
      <c r="AF360" s="116"/>
      <c r="AG360" s="116"/>
      <c r="AH360" s="116"/>
      <c r="AI360" s="116"/>
      <c r="AJ360" s="116"/>
      <c r="AK360" s="115"/>
      <c r="AL360" s="116"/>
      <c r="AM360" s="116"/>
      <c r="AN360" s="117"/>
    </row>
    <row r="361" spans="1:40" ht="12.75">
      <c r="A361" s="68"/>
      <c r="B361" s="118"/>
      <c r="C361" s="219"/>
      <c r="D361" s="380" t="s">
        <v>277</v>
      </c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547" t="s">
        <v>218</v>
      </c>
      <c r="AL361" s="548"/>
      <c r="AM361" s="548"/>
      <c r="AN361" s="549"/>
    </row>
    <row r="362" spans="1:40" ht="12.75">
      <c r="A362" s="68"/>
      <c r="B362" s="118"/>
      <c r="C362" s="219"/>
      <c r="D362" s="380" t="s">
        <v>278</v>
      </c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68"/>
      <c r="AC362" s="68"/>
      <c r="AD362" s="68"/>
      <c r="AE362" s="68"/>
      <c r="AF362" s="68"/>
      <c r="AG362" s="68"/>
      <c r="AH362" s="68"/>
      <c r="AI362" s="68"/>
      <c r="AJ362" s="68"/>
      <c r="AK362" s="547" t="s">
        <v>219</v>
      </c>
      <c r="AL362" s="548"/>
      <c r="AM362" s="548"/>
      <c r="AN362" s="549"/>
    </row>
    <row r="363" spans="1:40" ht="6" customHeight="1">
      <c r="A363" s="68"/>
      <c r="B363" s="118"/>
      <c r="C363" s="219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118"/>
      <c r="AL363" s="68"/>
      <c r="AM363" s="68"/>
      <c r="AN363" s="121"/>
    </row>
    <row r="364" spans="1:40" ht="12">
      <c r="A364" s="68"/>
      <c r="B364" s="118"/>
      <c r="C364" s="381" t="s">
        <v>220</v>
      </c>
      <c r="D364" s="47" t="s">
        <v>217</v>
      </c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118"/>
      <c r="AL364" s="68"/>
      <c r="AM364" s="68"/>
      <c r="AN364" s="121"/>
    </row>
    <row r="365" spans="1:40" ht="8.25" customHeight="1">
      <c r="A365" s="68"/>
      <c r="B365" s="118"/>
      <c r="C365" s="219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118"/>
      <c r="AL365" s="68"/>
      <c r="AM365" s="68"/>
      <c r="AN365" s="121"/>
    </row>
    <row r="366" spans="1:40" ht="12">
      <c r="A366" s="68"/>
      <c r="B366" s="118"/>
      <c r="C366" s="381"/>
      <c r="D366" s="4" t="s">
        <v>154</v>
      </c>
      <c r="E366" s="382" t="s">
        <v>418</v>
      </c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383"/>
      <c r="AK366" s="118"/>
      <c r="AL366" s="68"/>
      <c r="AM366" s="68"/>
      <c r="AN366" s="121"/>
    </row>
    <row r="367" spans="1:40" ht="12">
      <c r="A367" s="68"/>
      <c r="B367" s="118"/>
      <c r="C367" s="219"/>
      <c r="D367" s="4"/>
      <c r="E367" s="102" t="s">
        <v>419</v>
      </c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118"/>
      <c r="AL367" s="68"/>
      <c r="AM367" s="68"/>
      <c r="AN367" s="121"/>
    </row>
    <row r="368" spans="1:40" ht="12">
      <c r="A368" s="68"/>
      <c r="B368" s="118"/>
      <c r="C368" s="219"/>
      <c r="D368" s="4"/>
      <c r="E368" s="68" t="s">
        <v>261</v>
      </c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118"/>
      <c r="AL368" s="68"/>
      <c r="AM368" s="68"/>
      <c r="AN368" s="121"/>
    </row>
    <row r="369" spans="1:40" ht="7.5" customHeight="1">
      <c r="A369" s="68"/>
      <c r="B369" s="118"/>
      <c r="C369" s="219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118"/>
      <c r="AL369" s="68"/>
      <c r="AM369" s="68"/>
      <c r="AN369" s="121"/>
    </row>
    <row r="370" spans="1:40" ht="12">
      <c r="A370" s="68"/>
      <c r="B370" s="118"/>
      <c r="C370" s="381"/>
      <c r="D370" s="4" t="s">
        <v>154</v>
      </c>
      <c r="E370" s="382" t="s">
        <v>279</v>
      </c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118"/>
      <c r="AL370" s="68"/>
      <c r="AM370" s="68"/>
      <c r="AN370" s="121"/>
    </row>
    <row r="371" spans="1:40" ht="12">
      <c r="A371" s="68"/>
      <c r="B371" s="118"/>
      <c r="C371" s="219"/>
      <c r="D371" s="4"/>
      <c r="E371" s="47" t="s">
        <v>234</v>
      </c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68"/>
      <c r="AK371" s="118"/>
      <c r="AL371" s="68"/>
      <c r="AM371" s="68"/>
      <c r="AN371" s="121"/>
    </row>
    <row r="372" spans="1:40" ht="12">
      <c r="A372" s="391"/>
      <c r="B372" s="448"/>
      <c r="C372" s="449"/>
      <c r="D372" s="362"/>
      <c r="E372" s="391" t="s">
        <v>235</v>
      </c>
      <c r="F372" s="391"/>
      <c r="G372" s="391"/>
      <c r="H372" s="391"/>
      <c r="I372" s="391"/>
      <c r="J372" s="391"/>
      <c r="K372" s="391"/>
      <c r="L372" s="391"/>
      <c r="M372" s="391"/>
      <c r="N372" s="391"/>
      <c r="O372" s="391"/>
      <c r="P372" s="391"/>
      <c r="Q372" s="391"/>
      <c r="R372" s="391"/>
      <c r="S372" s="391"/>
      <c r="T372" s="391"/>
      <c r="U372" s="391"/>
      <c r="V372" s="391"/>
      <c r="W372" s="391"/>
      <c r="X372" s="391"/>
      <c r="Y372" s="391"/>
      <c r="Z372" s="391"/>
      <c r="AA372" s="391"/>
      <c r="AB372" s="391"/>
      <c r="AC372" s="391"/>
      <c r="AD372" s="391"/>
      <c r="AE372" s="391"/>
      <c r="AF372" s="391"/>
      <c r="AG372" s="391"/>
      <c r="AH372" s="391"/>
      <c r="AI372" s="391"/>
      <c r="AJ372" s="391"/>
      <c r="AK372" s="448"/>
      <c r="AL372" s="391"/>
      <c r="AM372" s="391"/>
      <c r="AN372" s="406"/>
    </row>
    <row r="373" spans="1:40" ht="6" customHeight="1">
      <c r="A373" s="391"/>
      <c r="B373" s="448"/>
      <c r="C373" s="449"/>
      <c r="D373" s="391"/>
      <c r="E373" s="391"/>
      <c r="F373" s="391"/>
      <c r="G373" s="391"/>
      <c r="H373" s="391"/>
      <c r="I373" s="391"/>
      <c r="J373" s="391"/>
      <c r="K373" s="391"/>
      <c r="L373" s="391"/>
      <c r="M373" s="391"/>
      <c r="N373" s="391"/>
      <c r="O373" s="391"/>
      <c r="P373" s="391"/>
      <c r="Q373" s="391"/>
      <c r="R373" s="391"/>
      <c r="S373" s="391"/>
      <c r="T373" s="391"/>
      <c r="U373" s="391"/>
      <c r="V373" s="391"/>
      <c r="W373" s="391"/>
      <c r="X373" s="391"/>
      <c r="Y373" s="391"/>
      <c r="Z373" s="391"/>
      <c r="AA373" s="391"/>
      <c r="AB373" s="391"/>
      <c r="AC373" s="391"/>
      <c r="AD373" s="391"/>
      <c r="AE373" s="391"/>
      <c r="AF373" s="391"/>
      <c r="AG373" s="391"/>
      <c r="AH373" s="391"/>
      <c r="AI373" s="391"/>
      <c r="AJ373" s="391"/>
      <c r="AK373" s="448"/>
      <c r="AL373" s="391"/>
      <c r="AM373" s="391"/>
      <c r="AN373" s="406"/>
    </row>
    <row r="374" spans="1:40" ht="12">
      <c r="A374" s="391"/>
      <c r="B374" s="448"/>
      <c r="C374" s="450" t="s">
        <v>220</v>
      </c>
      <c r="D374" s="362" t="s">
        <v>255</v>
      </c>
      <c r="E374" s="362"/>
      <c r="F374" s="362"/>
      <c r="G374" s="362"/>
      <c r="H374" s="362"/>
      <c r="I374" s="362"/>
      <c r="J374" s="362"/>
      <c r="K374" s="362"/>
      <c r="L374" s="362"/>
      <c r="M374" s="362"/>
      <c r="N374" s="362"/>
      <c r="O374" s="362"/>
      <c r="P374" s="362"/>
      <c r="Q374" s="362"/>
      <c r="R374" s="362"/>
      <c r="S374" s="362"/>
      <c r="T374" s="362"/>
      <c r="U374" s="362"/>
      <c r="V374" s="362"/>
      <c r="W374" s="362"/>
      <c r="X374" s="362"/>
      <c r="Y374" s="362"/>
      <c r="Z374" s="362"/>
      <c r="AA374" s="362"/>
      <c r="AB374" s="362"/>
      <c r="AC374" s="362"/>
      <c r="AD374" s="362"/>
      <c r="AE374" s="362"/>
      <c r="AF374" s="362"/>
      <c r="AG374" s="362"/>
      <c r="AH374" s="362"/>
      <c r="AI374" s="391"/>
      <c r="AJ374" s="391"/>
      <c r="AK374" s="448"/>
      <c r="AL374" s="391"/>
      <c r="AM374" s="391"/>
      <c r="AN374" s="406"/>
    </row>
    <row r="375" spans="1:40" ht="6" customHeight="1">
      <c r="A375" s="391"/>
      <c r="B375" s="448"/>
      <c r="C375" s="451"/>
      <c r="D375" s="362"/>
      <c r="E375" s="362"/>
      <c r="F375" s="362"/>
      <c r="G375" s="362"/>
      <c r="H375" s="362"/>
      <c r="I375" s="362"/>
      <c r="J375" s="362"/>
      <c r="K375" s="362"/>
      <c r="L375" s="362"/>
      <c r="M375" s="362"/>
      <c r="N375" s="362"/>
      <c r="O375" s="362"/>
      <c r="P375" s="362"/>
      <c r="Q375" s="362"/>
      <c r="R375" s="362"/>
      <c r="S375" s="362"/>
      <c r="T375" s="362"/>
      <c r="U375" s="362"/>
      <c r="V375" s="362"/>
      <c r="W375" s="362"/>
      <c r="X375" s="362"/>
      <c r="Y375" s="362"/>
      <c r="Z375" s="362"/>
      <c r="AA375" s="362"/>
      <c r="AB375" s="362"/>
      <c r="AC375" s="362"/>
      <c r="AD375" s="362"/>
      <c r="AE375" s="362"/>
      <c r="AF375" s="362"/>
      <c r="AG375" s="362"/>
      <c r="AH375" s="362"/>
      <c r="AI375" s="391"/>
      <c r="AJ375" s="391"/>
      <c r="AK375" s="448"/>
      <c r="AL375" s="391"/>
      <c r="AM375" s="391"/>
      <c r="AN375" s="406"/>
    </row>
    <row r="376" spans="1:40" ht="12">
      <c r="A376" s="391"/>
      <c r="B376" s="448"/>
      <c r="C376" s="450" t="s">
        <v>220</v>
      </c>
      <c r="D376" s="452" t="s">
        <v>262</v>
      </c>
      <c r="E376" s="391"/>
      <c r="F376" s="391"/>
      <c r="G376" s="391"/>
      <c r="H376" s="391"/>
      <c r="I376" s="391"/>
      <c r="J376" s="391"/>
      <c r="K376" s="391"/>
      <c r="L376" s="391"/>
      <c r="M376" s="391"/>
      <c r="N376" s="391"/>
      <c r="O376" s="391"/>
      <c r="P376" s="391"/>
      <c r="Q376" s="391"/>
      <c r="R376" s="391"/>
      <c r="S376" s="391"/>
      <c r="T376" s="391"/>
      <c r="U376" s="391"/>
      <c r="V376" s="391"/>
      <c r="W376" s="391"/>
      <c r="X376" s="391"/>
      <c r="Y376" s="391"/>
      <c r="Z376" s="391"/>
      <c r="AA376" s="391"/>
      <c r="AB376" s="391"/>
      <c r="AC376" s="391"/>
      <c r="AD376" s="391"/>
      <c r="AE376" s="391"/>
      <c r="AF376" s="391"/>
      <c r="AG376" s="391"/>
      <c r="AH376" s="391"/>
      <c r="AI376" s="362"/>
      <c r="AJ376" s="391"/>
      <c r="AK376" s="448"/>
      <c r="AL376" s="391"/>
      <c r="AM376" s="391"/>
      <c r="AN376" s="406"/>
    </row>
    <row r="377" spans="1:40" ht="12">
      <c r="A377" s="391"/>
      <c r="B377" s="448"/>
      <c r="C377" s="449"/>
      <c r="D377" s="391" t="s">
        <v>292</v>
      </c>
      <c r="E377" s="391"/>
      <c r="F377" s="391"/>
      <c r="G377" s="391"/>
      <c r="H377" s="391"/>
      <c r="I377" s="391"/>
      <c r="J377" s="391"/>
      <c r="K377" s="391"/>
      <c r="L377" s="391"/>
      <c r="M377" s="391"/>
      <c r="N377" s="391"/>
      <c r="O377" s="391"/>
      <c r="P377" s="391"/>
      <c r="Q377" s="391"/>
      <c r="R377" s="391"/>
      <c r="S377" s="391"/>
      <c r="T377" s="391"/>
      <c r="U377" s="391"/>
      <c r="V377" s="391"/>
      <c r="W377" s="391"/>
      <c r="X377" s="391"/>
      <c r="Y377" s="391"/>
      <c r="Z377" s="391"/>
      <c r="AA377" s="391"/>
      <c r="AB377" s="391"/>
      <c r="AC377" s="391"/>
      <c r="AD377" s="391"/>
      <c r="AE377" s="391"/>
      <c r="AF377" s="391"/>
      <c r="AG377" s="391"/>
      <c r="AH377" s="391"/>
      <c r="AI377" s="362"/>
      <c r="AJ377" s="391"/>
      <c r="AK377" s="448"/>
      <c r="AL377" s="391"/>
      <c r="AM377" s="391"/>
      <c r="AN377" s="406"/>
    </row>
    <row r="378" spans="1:40" ht="6" customHeight="1">
      <c r="A378" s="391"/>
      <c r="B378" s="448"/>
      <c r="C378" s="449"/>
      <c r="D378" s="391"/>
      <c r="E378" s="391"/>
      <c r="F378" s="391"/>
      <c r="G378" s="391"/>
      <c r="H378" s="391"/>
      <c r="I378" s="391"/>
      <c r="J378" s="391"/>
      <c r="K378" s="391"/>
      <c r="L378" s="391"/>
      <c r="M378" s="391"/>
      <c r="N378" s="391"/>
      <c r="O378" s="391"/>
      <c r="P378" s="391"/>
      <c r="Q378" s="391"/>
      <c r="R378" s="391"/>
      <c r="S378" s="391"/>
      <c r="T378" s="391"/>
      <c r="U378" s="391"/>
      <c r="V378" s="391"/>
      <c r="W378" s="391"/>
      <c r="X378" s="391"/>
      <c r="Y378" s="391"/>
      <c r="Z378" s="391"/>
      <c r="AA378" s="391"/>
      <c r="AB378" s="391"/>
      <c r="AC378" s="391"/>
      <c r="AD378" s="391"/>
      <c r="AE378" s="391"/>
      <c r="AF378" s="391"/>
      <c r="AG378" s="391"/>
      <c r="AH378" s="391"/>
      <c r="AI378" s="362"/>
      <c r="AJ378" s="391"/>
      <c r="AK378" s="448"/>
      <c r="AL378" s="391"/>
      <c r="AM378" s="391"/>
      <c r="AN378" s="406"/>
    </row>
    <row r="379" spans="1:40" ht="12">
      <c r="A379" s="391"/>
      <c r="B379" s="448"/>
      <c r="C379" s="450" t="s">
        <v>220</v>
      </c>
      <c r="D379" s="452" t="s">
        <v>280</v>
      </c>
      <c r="E379" s="391"/>
      <c r="F379" s="391"/>
      <c r="G379" s="391"/>
      <c r="H379" s="391"/>
      <c r="I379" s="391"/>
      <c r="J379" s="391"/>
      <c r="K379" s="391"/>
      <c r="L379" s="391"/>
      <c r="M379" s="391"/>
      <c r="N379" s="391"/>
      <c r="O379" s="391"/>
      <c r="P379" s="391"/>
      <c r="Q379" s="391"/>
      <c r="R379" s="391"/>
      <c r="S379" s="391"/>
      <c r="T379" s="391"/>
      <c r="U379" s="391"/>
      <c r="V379" s="391"/>
      <c r="W379" s="391"/>
      <c r="X379" s="391"/>
      <c r="Y379" s="391"/>
      <c r="Z379" s="391"/>
      <c r="AA379" s="391"/>
      <c r="AB379" s="391"/>
      <c r="AC379" s="391"/>
      <c r="AD379" s="391"/>
      <c r="AE379" s="391"/>
      <c r="AF379" s="391"/>
      <c r="AG379" s="391"/>
      <c r="AH379" s="391"/>
      <c r="AI379" s="362"/>
      <c r="AJ379" s="391"/>
      <c r="AK379" s="448"/>
      <c r="AL379" s="391"/>
      <c r="AM379" s="391"/>
      <c r="AN379" s="406"/>
    </row>
    <row r="380" spans="1:40" ht="12">
      <c r="A380" s="391"/>
      <c r="B380" s="448"/>
      <c r="C380" s="450"/>
      <c r="D380" s="452" t="s">
        <v>405</v>
      </c>
      <c r="E380" s="391"/>
      <c r="F380" s="391"/>
      <c r="G380" s="391"/>
      <c r="H380" s="391"/>
      <c r="I380" s="391"/>
      <c r="J380" s="391"/>
      <c r="K380" s="391"/>
      <c r="L380" s="391"/>
      <c r="M380" s="391"/>
      <c r="N380" s="391"/>
      <c r="O380" s="391"/>
      <c r="P380" s="391"/>
      <c r="Q380" s="391"/>
      <c r="R380" s="391"/>
      <c r="S380" s="391"/>
      <c r="T380" s="391"/>
      <c r="U380" s="391"/>
      <c r="V380" s="391"/>
      <c r="W380" s="391"/>
      <c r="X380" s="391"/>
      <c r="Y380" s="391"/>
      <c r="Z380" s="391"/>
      <c r="AA380" s="391"/>
      <c r="AB380" s="391"/>
      <c r="AC380" s="391"/>
      <c r="AD380" s="391"/>
      <c r="AE380" s="391"/>
      <c r="AF380" s="391"/>
      <c r="AG380" s="391"/>
      <c r="AH380" s="391"/>
      <c r="AI380" s="362"/>
      <c r="AJ380" s="391"/>
      <c r="AK380" s="448"/>
      <c r="AL380" s="391"/>
      <c r="AM380" s="391"/>
      <c r="AN380" s="406"/>
    </row>
    <row r="381" spans="1:40" ht="7.5" customHeight="1">
      <c r="A381" s="391"/>
      <c r="B381" s="448"/>
      <c r="C381" s="449"/>
      <c r="D381" s="391"/>
      <c r="E381" s="391"/>
      <c r="F381" s="391"/>
      <c r="G381" s="391"/>
      <c r="H381" s="391"/>
      <c r="I381" s="391"/>
      <c r="J381" s="391"/>
      <c r="K381" s="391"/>
      <c r="L381" s="391"/>
      <c r="M381" s="391"/>
      <c r="N381" s="391"/>
      <c r="O381" s="391"/>
      <c r="P381" s="391"/>
      <c r="Q381" s="391"/>
      <c r="R381" s="391"/>
      <c r="S381" s="391"/>
      <c r="T381" s="391"/>
      <c r="U381" s="391"/>
      <c r="V381" s="391"/>
      <c r="W381" s="391"/>
      <c r="X381" s="391"/>
      <c r="Y381" s="391"/>
      <c r="Z381" s="391"/>
      <c r="AA381" s="391"/>
      <c r="AB381" s="391"/>
      <c r="AC381" s="391"/>
      <c r="AD381" s="391"/>
      <c r="AE381" s="391"/>
      <c r="AF381" s="391"/>
      <c r="AG381" s="391"/>
      <c r="AH381" s="391"/>
      <c r="AI381" s="362"/>
      <c r="AJ381" s="391"/>
      <c r="AK381" s="448"/>
      <c r="AL381" s="391"/>
      <c r="AM381" s="391"/>
      <c r="AN381" s="406"/>
    </row>
    <row r="382" spans="1:40" ht="12">
      <c r="A382" s="391"/>
      <c r="B382" s="448"/>
      <c r="C382" s="450" t="s">
        <v>220</v>
      </c>
      <c r="D382" s="452" t="s">
        <v>259</v>
      </c>
      <c r="E382" s="391"/>
      <c r="F382" s="391"/>
      <c r="G382" s="391"/>
      <c r="H382" s="391"/>
      <c r="I382" s="391"/>
      <c r="J382" s="391"/>
      <c r="K382" s="391"/>
      <c r="L382" s="391"/>
      <c r="M382" s="391"/>
      <c r="N382" s="391"/>
      <c r="O382" s="391"/>
      <c r="P382" s="391"/>
      <c r="Q382" s="391"/>
      <c r="R382" s="391"/>
      <c r="S382" s="391"/>
      <c r="T382" s="391"/>
      <c r="U382" s="391"/>
      <c r="V382" s="391"/>
      <c r="W382" s="391"/>
      <c r="X382" s="391"/>
      <c r="Y382" s="391"/>
      <c r="Z382" s="391"/>
      <c r="AA382" s="391"/>
      <c r="AB382" s="391"/>
      <c r="AC382" s="391"/>
      <c r="AD382" s="391"/>
      <c r="AE382" s="391"/>
      <c r="AF382" s="391"/>
      <c r="AG382" s="391"/>
      <c r="AH382" s="391"/>
      <c r="AI382" s="362"/>
      <c r="AJ382" s="391"/>
      <c r="AK382" s="448"/>
      <c r="AL382" s="391"/>
      <c r="AM382" s="391"/>
      <c r="AN382" s="406"/>
    </row>
    <row r="383" spans="1:40" ht="8.25" customHeight="1">
      <c r="A383" s="391"/>
      <c r="B383" s="448"/>
      <c r="C383" s="449"/>
      <c r="D383" s="391"/>
      <c r="E383" s="391"/>
      <c r="F383" s="391"/>
      <c r="G383" s="391"/>
      <c r="H383" s="391"/>
      <c r="I383" s="391"/>
      <c r="J383" s="391"/>
      <c r="K383" s="391"/>
      <c r="L383" s="391"/>
      <c r="M383" s="391"/>
      <c r="N383" s="391"/>
      <c r="O383" s="391"/>
      <c r="P383" s="391"/>
      <c r="Q383" s="391"/>
      <c r="R383" s="391"/>
      <c r="S383" s="391"/>
      <c r="T383" s="391"/>
      <c r="U383" s="391"/>
      <c r="V383" s="391"/>
      <c r="W383" s="391"/>
      <c r="X383" s="391"/>
      <c r="Y383" s="391"/>
      <c r="Z383" s="391"/>
      <c r="AA383" s="391"/>
      <c r="AB383" s="391"/>
      <c r="AC383" s="391"/>
      <c r="AD383" s="391"/>
      <c r="AE383" s="391"/>
      <c r="AF383" s="391"/>
      <c r="AG383" s="391"/>
      <c r="AH383" s="391"/>
      <c r="AI383" s="362"/>
      <c r="AJ383" s="391"/>
      <c r="AK383" s="448"/>
      <c r="AL383" s="391"/>
      <c r="AM383" s="391"/>
      <c r="AN383" s="406"/>
    </row>
    <row r="384" spans="1:40" ht="12">
      <c r="A384" s="391"/>
      <c r="B384" s="448"/>
      <c r="C384" s="450" t="s">
        <v>220</v>
      </c>
      <c r="D384" s="362" t="s">
        <v>293</v>
      </c>
      <c r="E384" s="391"/>
      <c r="F384" s="391"/>
      <c r="G384" s="391"/>
      <c r="H384" s="391"/>
      <c r="I384" s="391"/>
      <c r="J384" s="391"/>
      <c r="K384" s="391"/>
      <c r="L384" s="391"/>
      <c r="M384" s="391"/>
      <c r="N384" s="391"/>
      <c r="O384" s="391"/>
      <c r="P384" s="391"/>
      <c r="Q384" s="391"/>
      <c r="R384" s="391"/>
      <c r="S384" s="391"/>
      <c r="T384" s="391"/>
      <c r="U384" s="391"/>
      <c r="V384" s="391"/>
      <c r="W384" s="391"/>
      <c r="X384" s="391"/>
      <c r="Y384" s="391"/>
      <c r="Z384" s="391"/>
      <c r="AA384" s="391"/>
      <c r="AB384" s="391"/>
      <c r="AC384" s="391"/>
      <c r="AD384" s="391"/>
      <c r="AE384" s="391"/>
      <c r="AF384" s="391"/>
      <c r="AG384" s="391"/>
      <c r="AH384" s="391"/>
      <c r="AI384" s="362"/>
      <c r="AJ384" s="391"/>
      <c r="AK384" s="448"/>
      <c r="AL384" s="391"/>
      <c r="AM384" s="391"/>
      <c r="AN384" s="406"/>
    </row>
    <row r="385" spans="1:40" ht="12">
      <c r="A385" s="391"/>
      <c r="B385" s="448"/>
      <c r="C385" s="449"/>
      <c r="D385" s="362" t="s">
        <v>295</v>
      </c>
      <c r="E385" s="391"/>
      <c r="F385" s="391"/>
      <c r="G385" s="391"/>
      <c r="H385" s="391"/>
      <c r="I385" s="391"/>
      <c r="J385" s="391"/>
      <c r="K385" s="391"/>
      <c r="L385" s="391"/>
      <c r="M385" s="391"/>
      <c r="N385" s="391"/>
      <c r="O385" s="391"/>
      <c r="P385" s="391"/>
      <c r="Q385" s="391"/>
      <c r="R385" s="391"/>
      <c r="S385" s="391"/>
      <c r="T385" s="391"/>
      <c r="U385" s="391"/>
      <c r="V385" s="391"/>
      <c r="W385" s="391"/>
      <c r="X385" s="391"/>
      <c r="Y385" s="391"/>
      <c r="Z385" s="391"/>
      <c r="AA385" s="391"/>
      <c r="AB385" s="391"/>
      <c r="AC385" s="391"/>
      <c r="AD385" s="391"/>
      <c r="AE385" s="391"/>
      <c r="AF385" s="391"/>
      <c r="AG385" s="391"/>
      <c r="AH385" s="391"/>
      <c r="AI385" s="362"/>
      <c r="AJ385" s="391"/>
      <c r="AK385" s="448"/>
      <c r="AL385" s="391"/>
      <c r="AM385" s="391"/>
      <c r="AN385" s="406"/>
    </row>
    <row r="386" spans="1:40" ht="6" customHeight="1">
      <c r="A386" s="391"/>
      <c r="B386" s="448"/>
      <c r="C386" s="449"/>
      <c r="D386" s="362"/>
      <c r="E386" s="391"/>
      <c r="F386" s="391"/>
      <c r="G386" s="391"/>
      <c r="H386" s="391"/>
      <c r="I386" s="391"/>
      <c r="J386" s="391"/>
      <c r="K386" s="391"/>
      <c r="L386" s="391"/>
      <c r="M386" s="391"/>
      <c r="N386" s="391"/>
      <c r="O386" s="391"/>
      <c r="P386" s="391"/>
      <c r="Q386" s="391"/>
      <c r="R386" s="391"/>
      <c r="S386" s="391"/>
      <c r="T386" s="391"/>
      <c r="U386" s="391"/>
      <c r="V386" s="391"/>
      <c r="W386" s="391"/>
      <c r="X386" s="391"/>
      <c r="Y386" s="391"/>
      <c r="Z386" s="391"/>
      <c r="AA386" s="391"/>
      <c r="AB386" s="391"/>
      <c r="AC386" s="391"/>
      <c r="AD386" s="391"/>
      <c r="AE386" s="391"/>
      <c r="AF386" s="391"/>
      <c r="AG386" s="391"/>
      <c r="AH386" s="391"/>
      <c r="AI386" s="362"/>
      <c r="AJ386" s="391"/>
      <c r="AK386" s="448"/>
      <c r="AL386" s="391"/>
      <c r="AM386" s="391"/>
      <c r="AN386" s="406"/>
    </row>
    <row r="387" spans="1:40" ht="12">
      <c r="A387" s="391"/>
      <c r="B387" s="448"/>
      <c r="C387" s="450" t="s">
        <v>220</v>
      </c>
      <c r="D387" s="452" t="s">
        <v>296</v>
      </c>
      <c r="E387" s="391"/>
      <c r="F387" s="391"/>
      <c r="G387" s="391"/>
      <c r="H387" s="391"/>
      <c r="I387" s="391"/>
      <c r="J387" s="391"/>
      <c r="K387" s="391"/>
      <c r="L387" s="391"/>
      <c r="M387" s="391"/>
      <c r="N387" s="391"/>
      <c r="O387" s="391"/>
      <c r="P387" s="391"/>
      <c r="Q387" s="391"/>
      <c r="R387" s="391"/>
      <c r="S387" s="391"/>
      <c r="T387" s="391"/>
      <c r="U387" s="391"/>
      <c r="V387" s="391"/>
      <c r="W387" s="391"/>
      <c r="X387" s="391"/>
      <c r="Y387" s="391"/>
      <c r="Z387" s="391"/>
      <c r="AA387" s="391"/>
      <c r="AB387" s="391"/>
      <c r="AC387" s="391"/>
      <c r="AD387" s="391"/>
      <c r="AE387" s="391"/>
      <c r="AF387" s="391"/>
      <c r="AG387" s="391"/>
      <c r="AH387" s="391"/>
      <c r="AI387" s="362"/>
      <c r="AJ387" s="391"/>
      <c r="AK387" s="448"/>
      <c r="AL387" s="391"/>
      <c r="AM387" s="391"/>
      <c r="AN387" s="406"/>
    </row>
    <row r="388" spans="1:40" ht="6" customHeight="1">
      <c r="A388" s="391"/>
      <c r="B388" s="448"/>
      <c r="C388" s="449"/>
      <c r="D388" s="391"/>
      <c r="E388" s="391"/>
      <c r="F388" s="391"/>
      <c r="G388" s="391"/>
      <c r="H388" s="391"/>
      <c r="I388" s="391"/>
      <c r="J388" s="391"/>
      <c r="K388" s="391"/>
      <c r="L388" s="391"/>
      <c r="M388" s="391"/>
      <c r="N388" s="391"/>
      <c r="O388" s="391"/>
      <c r="P388" s="391"/>
      <c r="Q388" s="391"/>
      <c r="R388" s="391"/>
      <c r="S388" s="391"/>
      <c r="T388" s="391"/>
      <c r="U388" s="391"/>
      <c r="V388" s="391"/>
      <c r="W388" s="391"/>
      <c r="X388" s="391"/>
      <c r="Y388" s="391"/>
      <c r="Z388" s="391"/>
      <c r="AA388" s="391"/>
      <c r="AB388" s="391"/>
      <c r="AC388" s="391"/>
      <c r="AD388" s="391"/>
      <c r="AE388" s="391"/>
      <c r="AF388" s="391"/>
      <c r="AG388" s="391"/>
      <c r="AH388" s="391"/>
      <c r="AI388" s="362"/>
      <c r="AJ388" s="391"/>
      <c r="AK388" s="448"/>
      <c r="AL388" s="391"/>
      <c r="AM388" s="391"/>
      <c r="AN388" s="406"/>
    </row>
    <row r="389" spans="1:40" ht="12">
      <c r="A389" s="391"/>
      <c r="B389" s="448"/>
      <c r="C389" s="450" t="s">
        <v>220</v>
      </c>
      <c r="D389" s="452" t="s">
        <v>413</v>
      </c>
      <c r="E389" s="391"/>
      <c r="F389" s="391"/>
      <c r="G389" s="391"/>
      <c r="H389" s="391"/>
      <c r="I389" s="391"/>
      <c r="J389" s="391"/>
      <c r="K389" s="391"/>
      <c r="L389" s="391"/>
      <c r="M389" s="362"/>
      <c r="N389" s="362"/>
      <c r="O389" s="362"/>
      <c r="P389" s="362"/>
      <c r="Q389" s="362"/>
      <c r="R389" s="391"/>
      <c r="S389" s="391"/>
      <c r="T389" s="391"/>
      <c r="U389" s="391"/>
      <c r="V389" s="391"/>
      <c r="W389" s="391"/>
      <c r="X389" s="391"/>
      <c r="Y389" s="391"/>
      <c r="Z389" s="391"/>
      <c r="AA389" s="391"/>
      <c r="AB389" s="391"/>
      <c r="AC389" s="391"/>
      <c r="AD389" s="391"/>
      <c r="AE389" s="391"/>
      <c r="AF389" s="391"/>
      <c r="AG389" s="391"/>
      <c r="AH389" s="391"/>
      <c r="AI389" s="362"/>
      <c r="AJ389" s="406"/>
      <c r="AK389" s="391"/>
      <c r="AL389" s="391"/>
      <c r="AM389" s="391"/>
      <c r="AN389" s="406"/>
    </row>
    <row r="390" spans="1:40" ht="12">
      <c r="A390" s="391"/>
      <c r="B390" s="448"/>
      <c r="C390" s="449"/>
      <c r="D390" s="391" t="s">
        <v>221</v>
      </c>
      <c r="E390" s="391"/>
      <c r="F390" s="391"/>
      <c r="G390" s="391"/>
      <c r="H390" s="391"/>
      <c r="I390" s="391"/>
      <c r="J390" s="391"/>
      <c r="K390" s="391"/>
      <c r="L390" s="391"/>
      <c r="M390" s="391"/>
      <c r="N390" s="391"/>
      <c r="O390" s="391"/>
      <c r="P390" s="391"/>
      <c r="Q390" s="391"/>
      <c r="R390" s="391"/>
      <c r="S390" s="391"/>
      <c r="T390" s="391"/>
      <c r="U390" s="391"/>
      <c r="V390" s="391"/>
      <c r="W390" s="391"/>
      <c r="X390" s="391"/>
      <c r="Y390" s="391"/>
      <c r="Z390" s="391"/>
      <c r="AA390" s="391"/>
      <c r="AB390" s="391"/>
      <c r="AC390" s="391"/>
      <c r="AD390" s="391"/>
      <c r="AE390" s="391"/>
      <c r="AF390" s="391"/>
      <c r="AG390" s="391"/>
      <c r="AH390" s="391"/>
      <c r="AI390" s="362"/>
      <c r="AJ390" s="406"/>
      <c r="AK390" s="362"/>
      <c r="AL390" s="391"/>
      <c r="AM390" s="391"/>
      <c r="AN390" s="406"/>
    </row>
    <row r="391" spans="1:40" ht="12">
      <c r="A391" s="391"/>
      <c r="B391" s="448"/>
      <c r="C391" s="450"/>
      <c r="D391" s="391" t="s">
        <v>223</v>
      </c>
      <c r="E391" s="391"/>
      <c r="F391" s="391"/>
      <c r="G391" s="391"/>
      <c r="H391" s="391"/>
      <c r="I391" s="391"/>
      <c r="J391" s="391"/>
      <c r="K391" s="391"/>
      <c r="L391" s="391"/>
      <c r="M391" s="391"/>
      <c r="N391" s="391"/>
      <c r="O391" s="391"/>
      <c r="P391" s="391"/>
      <c r="Q391" s="391"/>
      <c r="R391" s="391"/>
      <c r="S391" s="391"/>
      <c r="T391" s="391"/>
      <c r="U391" s="391"/>
      <c r="V391" s="391"/>
      <c r="W391" s="391"/>
      <c r="X391" s="391"/>
      <c r="Y391" s="391"/>
      <c r="Z391" s="391"/>
      <c r="AA391" s="391"/>
      <c r="AB391" s="391"/>
      <c r="AC391" s="391"/>
      <c r="AD391" s="391"/>
      <c r="AE391" s="391"/>
      <c r="AF391" s="391"/>
      <c r="AG391" s="391"/>
      <c r="AH391" s="391"/>
      <c r="AI391" s="362"/>
      <c r="AJ391" s="406"/>
      <c r="AK391" s="391"/>
      <c r="AL391" s="391"/>
      <c r="AM391" s="391"/>
      <c r="AN391" s="406"/>
    </row>
    <row r="392" spans="1:40" ht="12">
      <c r="A392" s="391"/>
      <c r="B392" s="448"/>
      <c r="C392" s="449"/>
      <c r="D392" s="391" t="s">
        <v>222</v>
      </c>
      <c r="E392" s="391"/>
      <c r="F392" s="391"/>
      <c r="G392" s="391"/>
      <c r="H392" s="391"/>
      <c r="I392" s="391"/>
      <c r="J392" s="391"/>
      <c r="K392" s="391"/>
      <c r="L392" s="391"/>
      <c r="M392" s="391"/>
      <c r="N392" s="391"/>
      <c r="O392" s="391"/>
      <c r="P392" s="391"/>
      <c r="Q392" s="391"/>
      <c r="R392" s="391"/>
      <c r="S392" s="391"/>
      <c r="T392" s="391"/>
      <c r="U392" s="391"/>
      <c r="V392" s="391"/>
      <c r="W392" s="391"/>
      <c r="X392" s="391"/>
      <c r="Y392" s="391"/>
      <c r="Z392" s="391"/>
      <c r="AA392" s="391"/>
      <c r="AB392" s="391"/>
      <c r="AC392" s="391"/>
      <c r="AD392" s="391"/>
      <c r="AE392" s="391"/>
      <c r="AF392" s="391"/>
      <c r="AG392" s="391"/>
      <c r="AH392" s="391"/>
      <c r="AI392" s="362"/>
      <c r="AJ392" s="406"/>
      <c r="AK392" s="391"/>
      <c r="AL392" s="391"/>
      <c r="AM392" s="391"/>
      <c r="AN392" s="406"/>
    </row>
    <row r="393" spans="1:40" ht="6" customHeight="1">
      <c r="A393" s="391"/>
      <c r="B393" s="448"/>
      <c r="C393" s="451"/>
      <c r="D393" s="362"/>
      <c r="E393" s="362"/>
      <c r="F393" s="362"/>
      <c r="G393" s="362"/>
      <c r="H393" s="362"/>
      <c r="I393" s="362"/>
      <c r="J393" s="362"/>
      <c r="K393" s="362"/>
      <c r="L393" s="362"/>
      <c r="M393" s="362"/>
      <c r="N393" s="362"/>
      <c r="O393" s="362"/>
      <c r="P393" s="362"/>
      <c r="Q393" s="362"/>
      <c r="R393" s="362"/>
      <c r="S393" s="362"/>
      <c r="T393" s="362"/>
      <c r="U393" s="362"/>
      <c r="V393" s="362"/>
      <c r="W393" s="362"/>
      <c r="X393" s="362"/>
      <c r="Y393" s="362"/>
      <c r="Z393" s="362"/>
      <c r="AA393" s="362"/>
      <c r="AB393" s="362"/>
      <c r="AC393" s="362"/>
      <c r="AD393" s="362"/>
      <c r="AE393" s="362"/>
      <c r="AF393" s="362"/>
      <c r="AG393" s="362"/>
      <c r="AH393" s="362"/>
      <c r="AI393" s="362"/>
      <c r="AJ393" s="406"/>
      <c r="AK393" s="362"/>
      <c r="AL393" s="391"/>
      <c r="AM393" s="391"/>
      <c r="AN393" s="406"/>
    </row>
    <row r="394" spans="1:40" ht="12">
      <c r="A394" s="391"/>
      <c r="B394" s="448"/>
      <c r="C394" s="450" t="s">
        <v>220</v>
      </c>
      <c r="D394" s="452" t="s">
        <v>224</v>
      </c>
      <c r="E394" s="391"/>
      <c r="F394" s="391"/>
      <c r="G394" s="391"/>
      <c r="H394" s="391"/>
      <c r="I394" s="391"/>
      <c r="J394" s="391"/>
      <c r="K394" s="391"/>
      <c r="L394" s="391"/>
      <c r="M394" s="391"/>
      <c r="N394" s="391"/>
      <c r="O394" s="391"/>
      <c r="P394" s="391"/>
      <c r="Q394" s="391"/>
      <c r="R394" s="391"/>
      <c r="S394" s="391"/>
      <c r="T394" s="391"/>
      <c r="U394" s="391"/>
      <c r="V394" s="391"/>
      <c r="W394" s="391"/>
      <c r="X394" s="391"/>
      <c r="Y394" s="391"/>
      <c r="Z394" s="391"/>
      <c r="AA394" s="391"/>
      <c r="AB394" s="391"/>
      <c r="AC394" s="391"/>
      <c r="AD394" s="391"/>
      <c r="AE394" s="391"/>
      <c r="AF394" s="391"/>
      <c r="AG394" s="391"/>
      <c r="AH394" s="391"/>
      <c r="AI394" s="391"/>
      <c r="AJ394" s="406"/>
      <c r="AK394" s="391"/>
      <c r="AL394" s="391"/>
      <c r="AM394" s="391"/>
      <c r="AN394" s="406"/>
    </row>
    <row r="395" spans="1:40" ht="12">
      <c r="A395" s="391"/>
      <c r="B395" s="448"/>
      <c r="C395" s="449"/>
      <c r="D395" s="390" t="s">
        <v>420</v>
      </c>
      <c r="E395" s="391"/>
      <c r="F395" s="391"/>
      <c r="G395" s="391"/>
      <c r="H395" s="391"/>
      <c r="I395" s="391"/>
      <c r="J395" s="391"/>
      <c r="K395" s="391"/>
      <c r="L395" s="391"/>
      <c r="M395" s="391"/>
      <c r="N395" s="391"/>
      <c r="O395" s="391"/>
      <c r="P395" s="391"/>
      <c r="Q395" s="391"/>
      <c r="R395" s="391"/>
      <c r="S395" s="391"/>
      <c r="T395" s="391"/>
      <c r="U395" s="391"/>
      <c r="V395" s="391"/>
      <c r="W395" s="391"/>
      <c r="X395" s="391"/>
      <c r="Y395" s="391"/>
      <c r="Z395" s="391"/>
      <c r="AA395" s="391"/>
      <c r="AB395" s="391"/>
      <c r="AC395" s="391"/>
      <c r="AD395" s="391"/>
      <c r="AE395" s="391"/>
      <c r="AF395" s="391"/>
      <c r="AG395" s="391"/>
      <c r="AH395" s="391"/>
      <c r="AI395" s="391"/>
      <c r="AJ395" s="391"/>
      <c r="AK395" s="448"/>
      <c r="AL395" s="391"/>
      <c r="AM395" s="391"/>
      <c r="AN395" s="406"/>
    </row>
    <row r="396" spans="1:40" ht="6" customHeight="1">
      <c r="A396" s="391"/>
      <c r="B396" s="448"/>
      <c r="C396" s="451"/>
      <c r="D396" s="362"/>
      <c r="E396" s="362"/>
      <c r="F396" s="362"/>
      <c r="G396" s="362"/>
      <c r="H396" s="362"/>
      <c r="I396" s="362"/>
      <c r="J396" s="362"/>
      <c r="K396" s="362"/>
      <c r="L396" s="362"/>
      <c r="M396" s="362"/>
      <c r="N396" s="362"/>
      <c r="O396" s="362"/>
      <c r="P396" s="362"/>
      <c r="Q396" s="362"/>
      <c r="R396" s="362"/>
      <c r="S396" s="362"/>
      <c r="T396" s="362"/>
      <c r="U396" s="362"/>
      <c r="V396" s="362"/>
      <c r="W396" s="362"/>
      <c r="X396" s="362"/>
      <c r="Y396" s="362"/>
      <c r="Z396" s="362"/>
      <c r="AA396" s="362"/>
      <c r="AB396" s="362"/>
      <c r="AC396" s="362"/>
      <c r="AD396" s="362"/>
      <c r="AE396" s="362"/>
      <c r="AF396" s="362"/>
      <c r="AG396" s="362"/>
      <c r="AH396" s="362"/>
      <c r="AI396" s="362"/>
      <c r="AJ396" s="391"/>
      <c r="AK396" s="448"/>
      <c r="AL396" s="391"/>
      <c r="AM396" s="391"/>
      <c r="AN396" s="406"/>
    </row>
    <row r="397" spans="1:40" ht="12">
      <c r="A397" s="391"/>
      <c r="B397" s="448"/>
      <c r="C397" s="450" t="s">
        <v>220</v>
      </c>
      <c r="D397" s="452" t="s">
        <v>389</v>
      </c>
      <c r="E397" s="391"/>
      <c r="F397" s="391"/>
      <c r="G397" s="391"/>
      <c r="H397" s="391"/>
      <c r="I397" s="391"/>
      <c r="J397" s="391"/>
      <c r="K397" s="391"/>
      <c r="L397" s="391"/>
      <c r="M397" s="391"/>
      <c r="N397" s="391"/>
      <c r="O397" s="391"/>
      <c r="P397" s="391"/>
      <c r="Q397" s="391"/>
      <c r="R397" s="391"/>
      <c r="S397" s="391"/>
      <c r="T397" s="391"/>
      <c r="U397" s="391"/>
      <c r="V397" s="391"/>
      <c r="W397" s="391"/>
      <c r="X397" s="391"/>
      <c r="Y397" s="391"/>
      <c r="Z397" s="391"/>
      <c r="AA397" s="391"/>
      <c r="AB397" s="391"/>
      <c r="AC397" s="391"/>
      <c r="AD397" s="391"/>
      <c r="AE397" s="391"/>
      <c r="AF397" s="391"/>
      <c r="AG397" s="391"/>
      <c r="AH397" s="391"/>
      <c r="AI397" s="391"/>
      <c r="AJ397" s="391"/>
      <c r="AK397" s="448"/>
      <c r="AL397" s="391"/>
      <c r="AM397" s="391"/>
      <c r="AN397" s="406"/>
    </row>
    <row r="398" spans="1:40" ht="6" customHeight="1">
      <c r="A398" s="391"/>
      <c r="B398" s="448"/>
      <c r="C398" s="449"/>
      <c r="D398" s="391"/>
      <c r="E398" s="391"/>
      <c r="F398" s="391"/>
      <c r="G398" s="391"/>
      <c r="H398" s="391"/>
      <c r="I398" s="391"/>
      <c r="J398" s="391"/>
      <c r="K398" s="391"/>
      <c r="L398" s="391"/>
      <c r="M398" s="391"/>
      <c r="N398" s="391"/>
      <c r="O398" s="391"/>
      <c r="P398" s="391"/>
      <c r="Q398" s="391"/>
      <c r="R398" s="391"/>
      <c r="S398" s="391"/>
      <c r="T398" s="391"/>
      <c r="U398" s="391"/>
      <c r="V398" s="391"/>
      <c r="W398" s="391"/>
      <c r="X398" s="391"/>
      <c r="Y398" s="391"/>
      <c r="Z398" s="391"/>
      <c r="AA398" s="391"/>
      <c r="AB398" s="391"/>
      <c r="AC398" s="391"/>
      <c r="AD398" s="391"/>
      <c r="AE398" s="391"/>
      <c r="AF398" s="391"/>
      <c r="AG398" s="391"/>
      <c r="AH398" s="391"/>
      <c r="AI398" s="391"/>
      <c r="AJ398" s="391"/>
      <c r="AK398" s="448"/>
      <c r="AL398" s="391"/>
      <c r="AM398" s="391"/>
      <c r="AN398" s="406"/>
    </row>
    <row r="399" spans="1:40" ht="12">
      <c r="A399" s="391"/>
      <c r="B399" s="448"/>
      <c r="C399" s="450" t="s">
        <v>220</v>
      </c>
      <c r="D399" s="452" t="s">
        <v>246</v>
      </c>
      <c r="E399" s="391"/>
      <c r="F399" s="391"/>
      <c r="G399" s="391"/>
      <c r="H399" s="391"/>
      <c r="I399" s="391"/>
      <c r="J399" s="391"/>
      <c r="K399" s="391"/>
      <c r="L399" s="391"/>
      <c r="M399" s="391"/>
      <c r="N399" s="391"/>
      <c r="O399" s="391"/>
      <c r="P399" s="391"/>
      <c r="Q399" s="391"/>
      <c r="R399" s="391"/>
      <c r="S399" s="391"/>
      <c r="T399" s="391"/>
      <c r="U399" s="391"/>
      <c r="V399" s="391"/>
      <c r="W399" s="391"/>
      <c r="X399" s="391"/>
      <c r="Y399" s="391"/>
      <c r="Z399" s="391"/>
      <c r="AA399" s="391"/>
      <c r="AB399" s="391"/>
      <c r="AC399" s="391"/>
      <c r="AD399" s="391"/>
      <c r="AE399" s="391"/>
      <c r="AF399" s="391"/>
      <c r="AG399" s="391"/>
      <c r="AH399" s="391"/>
      <c r="AI399" s="391"/>
      <c r="AJ399" s="391"/>
      <c r="AK399" s="448"/>
      <c r="AL399" s="391"/>
      <c r="AM399" s="391"/>
      <c r="AN399" s="406"/>
    </row>
    <row r="400" spans="1:40" ht="6" customHeight="1">
      <c r="A400" s="391"/>
      <c r="B400" s="448"/>
      <c r="C400" s="449"/>
      <c r="D400" s="391"/>
      <c r="E400" s="391"/>
      <c r="F400" s="391"/>
      <c r="G400" s="391"/>
      <c r="H400" s="391"/>
      <c r="I400" s="391"/>
      <c r="J400" s="391"/>
      <c r="K400" s="391"/>
      <c r="L400" s="391"/>
      <c r="M400" s="391"/>
      <c r="N400" s="391"/>
      <c r="O400" s="391"/>
      <c r="P400" s="391"/>
      <c r="Q400" s="391"/>
      <c r="R400" s="391"/>
      <c r="S400" s="391"/>
      <c r="T400" s="391"/>
      <c r="U400" s="391"/>
      <c r="V400" s="391"/>
      <c r="W400" s="391"/>
      <c r="X400" s="391"/>
      <c r="Y400" s="391"/>
      <c r="Z400" s="391"/>
      <c r="AA400" s="391"/>
      <c r="AB400" s="391"/>
      <c r="AC400" s="391"/>
      <c r="AD400" s="391"/>
      <c r="AE400" s="391"/>
      <c r="AF400" s="391"/>
      <c r="AG400" s="391"/>
      <c r="AH400" s="391"/>
      <c r="AI400" s="391"/>
      <c r="AJ400" s="406"/>
      <c r="AK400" s="391"/>
      <c r="AL400" s="391"/>
      <c r="AM400" s="391"/>
      <c r="AN400" s="406"/>
    </row>
    <row r="401" spans="1:40" ht="12">
      <c r="A401" s="391"/>
      <c r="B401" s="448"/>
      <c r="C401" s="450" t="s">
        <v>220</v>
      </c>
      <c r="D401" s="452" t="s">
        <v>8</v>
      </c>
      <c r="E401" s="391"/>
      <c r="F401" s="391"/>
      <c r="G401" s="391"/>
      <c r="H401" s="391"/>
      <c r="I401" s="391"/>
      <c r="J401" s="391"/>
      <c r="K401" s="391"/>
      <c r="L401" s="391"/>
      <c r="M401" s="391"/>
      <c r="N401" s="391"/>
      <c r="O401" s="391"/>
      <c r="P401" s="391"/>
      <c r="Q401" s="391"/>
      <c r="R401" s="391"/>
      <c r="S401" s="391"/>
      <c r="T401" s="391"/>
      <c r="U401" s="391"/>
      <c r="V401" s="391"/>
      <c r="W401" s="391"/>
      <c r="X401" s="391"/>
      <c r="Y401" s="391"/>
      <c r="Z401" s="391"/>
      <c r="AA401" s="391"/>
      <c r="AB401" s="391"/>
      <c r="AC401" s="391"/>
      <c r="AD401" s="391"/>
      <c r="AE401" s="391"/>
      <c r="AF401" s="391"/>
      <c r="AG401" s="391"/>
      <c r="AH401" s="391"/>
      <c r="AI401" s="391"/>
      <c r="AJ401" s="406"/>
      <c r="AK401" s="391"/>
      <c r="AL401" s="391"/>
      <c r="AM401" s="391"/>
      <c r="AN401" s="406"/>
    </row>
    <row r="402" spans="1:40" ht="12">
      <c r="A402" s="391"/>
      <c r="B402" s="448"/>
      <c r="C402" s="449"/>
      <c r="D402" s="390" t="s">
        <v>395</v>
      </c>
      <c r="E402" s="391"/>
      <c r="F402" s="391"/>
      <c r="G402" s="391"/>
      <c r="H402" s="391"/>
      <c r="I402" s="391"/>
      <c r="J402" s="391"/>
      <c r="K402" s="391"/>
      <c r="L402" s="391"/>
      <c r="M402" s="391"/>
      <c r="N402" s="391"/>
      <c r="O402" s="391"/>
      <c r="P402" s="391"/>
      <c r="Q402" s="391"/>
      <c r="R402" s="391"/>
      <c r="S402" s="391"/>
      <c r="T402" s="391"/>
      <c r="U402" s="391"/>
      <c r="V402" s="391"/>
      <c r="W402" s="391"/>
      <c r="X402" s="391"/>
      <c r="Y402" s="391"/>
      <c r="Z402" s="391"/>
      <c r="AA402" s="391"/>
      <c r="AB402" s="391"/>
      <c r="AC402" s="391"/>
      <c r="AD402" s="391"/>
      <c r="AE402" s="391"/>
      <c r="AF402" s="391"/>
      <c r="AG402" s="391"/>
      <c r="AH402" s="391"/>
      <c r="AI402" s="391"/>
      <c r="AJ402" s="406"/>
      <c r="AK402" s="391"/>
      <c r="AL402" s="391"/>
      <c r="AM402" s="391"/>
      <c r="AN402" s="406"/>
    </row>
    <row r="403" spans="1:40" ht="12">
      <c r="A403" s="391"/>
      <c r="B403" s="448"/>
      <c r="C403" s="449"/>
      <c r="D403" s="390" t="s">
        <v>406</v>
      </c>
      <c r="E403" s="391"/>
      <c r="F403" s="391"/>
      <c r="G403" s="391"/>
      <c r="H403" s="391"/>
      <c r="I403" s="391"/>
      <c r="J403" s="391"/>
      <c r="K403" s="391"/>
      <c r="L403" s="391"/>
      <c r="M403" s="391"/>
      <c r="N403" s="391"/>
      <c r="O403" s="391"/>
      <c r="P403" s="391"/>
      <c r="Q403" s="391"/>
      <c r="R403" s="391"/>
      <c r="S403" s="391"/>
      <c r="T403" s="391"/>
      <c r="U403" s="391"/>
      <c r="V403" s="391"/>
      <c r="W403" s="391"/>
      <c r="X403" s="391"/>
      <c r="Y403" s="391"/>
      <c r="Z403" s="391"/>
      <c r="AA403" s="391"/>
      <c r="AB403" s="391"/>
      <c r="AC403" s="391"/>
      <c r="AD403" s="391"/>
      <c r="AE403" s="391"/>
      <c r="AF403" s="391"/>
      <c r="AG403" s="391"/>
      <c r="AH403" s="391"/>
      <c r="AI403" s="391"/>
      <c r="AJ403" s="406"/>
      <c r="AK403" s="391"/>
      <c r="AL403" s="391"/>
      <c r="AM403" s="391"/>
      <c r="AN403" s="406"/>
    </row>
    <row r="404" spans="1:40" ht="6" customHeight="1">
      <c r="A404" s="391"/>
      <c r="B404" s="448"/>
      <c r="C404" s="449"/>
      <c r="D404" s="391"/>
      <c r="E404" s="391"/>
      <c r="F404" s="391"/>
      <c r="G404" s="391"/>
      <c r="H404" s="391"/>
      <c r="I404" s="391"/>
      <c r="J404" s="391"/>
      <c r="K404" s="391"/>
      <c r="L404" s="391"/>
      <c r="M404" s="391"/>
      <c r="N404" s="391"/>
      <c r="O404" s="391"/>
      <c r="P404" s="391"/>
      <c r="Q404" s="391"/>
      <c r="R404" s="391"/>
      <c r="S404" s="391"/>
      <c r="T404" s="391"/>
      <c r="U404" s="391"/>
      <c r="V404" s="391"/>
      <c r="W404" s="391"/>
      <c r="X404" s="391"/>
      <c r="Y404" s="391"/>
      <c r="Z404" s="391"/>
      <c r="AA404" s="391"/>
      <c r="AB404" s="391"/>
      <c r="AC404" s="391"/>
      <c r="AD404" s="391"/>
      <c r="AE404" s="391"/>
      <c r="AF404" s="391"/>
      <c r="AG404" s="391"/>
      <c r="AH404" s="391"/>
      <c r="AI404" s="391"/>
      <c r="AJ404" s="406"/>
      <c r="AK404" s="391"/>
      <c r="AL404" s="391"/>
      <c r="AM404" s="391"/>
      <c r="AN404" s="406"/>
    </row>
    <row r="405" spans="1:40" ht="12">
      <c r="A405" s="391"/>
      <c r="B405" s="448"/>
      <c r="C405" s="450" t="s">
        <v>220</v>
      </c>
      <c r="D405" s="453" t="s">
        <v>421</v>
      </c>
      <c r="E405" s="454"/>
      <c r="F405" s="454"/>
      <c r="G405" s="454"/>
      <c r="H405" s="454"/>
      <c r="I405" s="454"/>
      <c r="J405" s="454"/>
      <c r="K405" s="454"/>
      <c r="L405" s="454"/>
      <c r="M405" s="454"/>
      <c r="N405" s="454"/>
      <c r="O405" s="454"/>
      <c r="P405" s="454"/>
      <c r="Q405" s="454"/>
      <c r="R405" s="454"/>
      <c r="S405" s="454"/>
      <c r="T405" s="454"/>
      <c r="U405" s="454"/>
      <c r="V405" s="454"/>
      <c r="W405" s="454"/>
      <c r="X405" s="454"/>
      <c r="Y405" s="454"/>
      <c r="Z405" s="454"/>
      <c r="AA405" s="454"/>
      <c r="AB405" s="454"/>
      <c r="AC405" s="454"/>
      <c r="AD405" s="454"/>
      <c r="AE405" s="454"/>
      <c r="AF405" s="454"/>
      <c r="AG405" s="454"/>
      <c r="AH405" s="391"/>
      <c r="AI405" s="391"/>
      <c r="AJ405" s="406"/>
      <c r="AK405" s="362"/>
      <c r="AL405" s="391"/>
      <c r="AM405" s="362"/>
      <c r="AN405" s="406"/>
    </row>
    <row r="406" spans="1:40" ht="12">
      <c r="A406" s="391"/>
      <c r="B406" s="448"/>
      <c r="C406" s="449"/>
      <c r="D406" s="391" t="s">
        <v>422</v>
      </c>
      <c r="E406" s="391"/>
      <c r="F406" s="391"/>
      <c r="G406" s="391"/>
      <c r="H406" s="391"/>
      <c r="I406" s="391"/>
      <c r="J406" s="391"/>
      <c r="K406" s="391"/>
      <c r="L406" s="391"/>
      <c r="M406" s="391"/>
      <c r="N406" s="391"/>
      <c r="O406" s="391"/>
      <c r="P406" s="391"/>
      <c r="Q406" s="391"/>
      <c r="R406" s="391"/>
      <c r="S406" s="391"/>
      <c r="T406" s="391"/>
      <c r="U406" s="391"/>
      <c r="V406" s="391"/>
      <c r="W406" s="391"/>
      <c r="X406" s="391"/>
      <c r="Y406" s="391"/>
      <c r="Z406" s="391"/>
      <c r="AA406" s="391"/>
      <c r="AB406" s="391"/>
      <c r="AC406" s="391"/>
      <c r="AD406" s="391"/>
      <c r="AE406" s="391"/>
      <c r="AF406" s="391"/>
      <c r="AG406" s="391"/>
      <c r="AH406" s="391"/>
      <c r="AI406" s="391"/>
      <c r="AJ406" s="406"/>
      <c r="AK406" s="391"/>
      <c r="AL406" s="391"/>
      <c r="AM406" s="362"/>
      <c r="AN406" s="406"/>
    </row>
    <row r="407" spans="1:40" ht="12">
      <c r="A407" s="391"/>
      <c r="B407" s="448"/>
      <c r="C407" s="449"/>
      <c r="D407" s="390" t="s">
        <v>423</v>
      </c>
      <c r="E407" s="391"/>
      <c r="F407" s="391"/>
      <c r="G407" s="391"/>
      <c r="H407" s="391"/>
      <c r="I407" s="391"/>
      <c r="J407" s="391"/>
      <c r="K407" s="391"/>
      <c r="L407" s="391"/>
      <c r="M407" s="391"/>
      <c r="N407" s="391"/>
      <c r="O407" s="391"/>
      <c r="P407" s="391"/>
      <c r="Q407" s="391"/>
      <c r="R407" s="391"/>
      <c r="S407" s="391"/>
      <c r="T407" s="391"/>
      <c r="U407" s="391"/>
      <c r="V407" s="391"/>
      <c r="W407" s="391"/>
      <c r="X407" s="391"/>
      <c r="Y407" s="391"/>
      <c r="Z407" s="391"/>
      <c r="AA407" s="391"/>
      <c r="AB407" s="391"/>
      <c r="AC407" s="391"/>
      <c r="AD407" s="391"/>
      <c r="AE407" s="391"/>
      <c r="AF407" s="391"/>
      <c r="AG407" s="391"/>
      <c r="AH407" s="391"/>
      <c r="AI407" s="391"/>
      <c r="AJ407" s="406"/>
      <c r="AK407" s="391"/>
      <c r="AL407" s="391"/>
      <c r="AM407" s="391"/>
      <c r="AN407" s="406"/>
    </row>
    <row r="408" spans="1:40" ht="6" customHeight="1">
      <c r="A408" s="391"/>
      <c r="B408" s="448"/>
      <c r="C408" s="451"/>
      <c r="D408" s="362"/>
      <c r="E408" s="362"/>
      <c r="F408" s="362"/>
      <c r="G408" s="362"/>
      <c r="H408" s="362"/>
      <c r="I408" s="362"/>
      <c r="J408" s="362"/>
      <c r="K408" s="362"/>
      <c r="L408" s="362"/>
      <c r="M408" s="362"/>
      <c r="N408" s="362"/>
      <c r="O408" s="362"/>
      <c r="P408" s="362"/>
      <c r="Q408" s="362"/>
      <c r="R408" s="362"/>
      <c r="S408" s="362"/>
      <c r="T408" s="362"/>
      <c r="U408" s="362"/>
      <c r="V408" s="362"/>
      <c r="W408" s="362"/>
      <c r="X408" s="362"/>
      <c r="Y408" s="362"/>
      <c r="Z408" s="362"/>
      <c r="AA408" s="362"/>
      <c r="AB408" s="362"/>
      <c r="AC408" s="362"/>
      <c r="AD408" s="362"/>
      <c r="AE408" s="362"/>
      <c r="AF408" s="362"/>
      <c r="AG408" s="362"/>
      <c r="AH408" s="362"/>
      <c r="AI408" s="362"/>
      <c r="AJ408" s="406"/>
      <c r="AK408" s="362"/>
      <c r="AL408" s="391"/>
      <c r="AM408" s="391"/>
      <c r="AN408" s="406"/>
    </row>
    <row r="409" spans="1:40" ht="12">
      <c r="A409" s="391"/>
      <c r="B409" s="448"/>
      <c r="C409" s="455" t="s">
        <v>220</v>
      </c>
      <c r="D409" s="453" t="s">
        <v>381</v>
      </c>
      <c r="E409" s="454"/>
      <c r="F409" s="454"/>
      <c r="G409" s="454"/>
      <c r="H409" s="454"/>
      <c r="I409" s="454"/>
      <c r="J409" s="454"/>
      <c r="K409" s="454"/>
      <c r="L409" s="454"/>
      <c r="M409" s="454"/>
      <c r="N409" s="454"/>
      <c r="O409" s="454"/>
      <c r="P409" s="454"/>
      <c r="Q409" s="454"/>
      <c r="R409" s="454"/>
      <c r="S409" s="454"/>
      <c r="T409" s="454"/>
      <c r="U409" s="391"/>
      <c r="V409" s="391"/>
      <c r="W409" s="391"/>
      <c r="X409" s="391"/>
      <c r="Y409" s="391"/>
      <c r="Z409" s="391"/>
      <c r="AA409" s="391"/>
      <c r="AB409" s="391"/>
      <c r="AC409" s="391"/>
      <c r="AD409" s="391"/>
      <c r="AE409" s="391"/>
      <c r="AF409" s="391"/>
      <c r="AG409" s="391"/>
      <c r="AH409" s="391"/>
      <c r="AI409" s="391"/>
      <c r="AJ409" s="406"/>
      <c r="AK409" s="362"/>
      <c r="AL409" s="391"/>
      <c r="AM409" s="391"/>
      <c r="AN409" s="406"/>
    </row>
    <row r="410" spans="1:40" ht="12">
      <c r="A410" s="391"/>
      <c r="B410" s="448"/>
      <c r="C410" s="449"/>
      <c r="D410" s="390" t="s">
        <v>414</v>
      </c>
      <c r="E410" s="391"/>
      <c r="F410" s="391"/>
      <c r="G410" s="391"/>
      <c r="H410" s="391"/>
      <c r="I410" s="391"/>
      <c r="J410" s="391"/>
      <c r="K410" s="391"/>
      <c r="L410" s="391"/>
      <c r="M410" s="391"/>
      <c r="N410" s="391"/>
      <c r="O410" s="391"/>
      <c r="P410" s="362"/>
      <c r="Q410" s="391"/>
      <c r="R410" s="391"/>
      <c r="S410" s="391"/>
      <c r="T410" s="391"/>
      <c r="U410" s="391"/>
      <c r="V410" s="391"/>
      <c r="W410" s="391"/>
      <c r="X410" s="391"/>
      <c r="Y410" s="362"/>
      <c r="Z410" s="391"/>
      <c r="AA410" s="391"/>
      <c r="AB410" s="391"/>
      <c r="AC410" s="391"/>
      <c r="AD410" s="391"/>
      <c r="AE410" s="391"/>
      <c r="AF410" s="391"/>
      <c r="AG410" s="391"/>
      <c r="AH410" s="391"/>
      <c r="AI410" s="391"/>
      <c r="AJ410" s="406"/>
      <c r="AK410" s="362"/>
      <c r="AL410" s="391"/>
      <c r="AM410" s="391"/>
      <c r="AN410" s="406"/>
    </row>
    <row r="411" spans="1:40" ht="12">
      <c r="A411" s="391"/>
      <c r="B411" s="448"/>
      <c r="C411" s="451"/>
      <c r="D411" s="452" t="s">
        <v>415</v>
      </c>
      <c r="E411" s="362"/>
      <c r="F411" s="362"/>
      <c r="G411" s="362"/>
      <c r="H411" s="362"/>
      <c r="I411" s="362"/>
      <c r="J411" s="362"/>
      <c r="K411" s="362"/>
      <c r="L411" s="362"/>
      <c r="M411" s="362"/>
      <c r="N411" s="362"/>
      <c r="O411" s="362"/>
      <c r="P411" s="362"/>
      <c r="Q411" s="362"/>
      <c r="R411" s="362"/>
      <c r="S411" s="362"/>
      <c r="T411" s="362"/>
      <c r="U411" s="362"/>
      <c r="V411" s="362"/>
      <c r="W411" s="362"/>
      <c r="X411" s="362"/>
      <c r="Y411" s="362"/>
      <c r="Z411" s="362"/>
      <c r="AA411" s="362"/>
      <c r="AB411" s="362"/>
      <c r="AC411" s="362"/>
      <c r="AD411" s="362"/>
      <c r="AE411" s="362"/>
      <c r="AF411" s="362"/>
      <c r="AG411" s="362"/>
      <c r="AH411" s="362"/>
      <c r="AI411" s="362"/>
      <c r="AJ411" s="406"/>
      <c r="AK411" s="391"/>
      <c r="AL411" s="391"/>
      <c r="AM411" s="391"/>
      <c r="AN411" s="406"/>
    </row>
    <row r="412" spans="1:40" ht="12">
      <c r="A412" s="391"/>
      <c r="B412" s="448"/>
      <c r="C412" s="451"/>
      <c r="D412" s="452" t="s">
        <v>424</v>
      </c>
      <c r="E412" s="362"/>
      <c r="F412" s="362"/>
      <c r="G412" s="362"/>
      <c r="H412" s="362"/>
      <c r="I412" s="362"/>
      <c r="J412" s="362"/>
      <c r="K412" s="362"/>
      <c r="L412" s="362"/>
      <c r="M412" s="362"/>
      <c r="N412" s="362"/>
      <c r="O412" s="362"/>
      <c r="P412" s="362"/>
      <c r="Q412" s="362"/>
      <c r="R412" s="362"/>
      <c r="S412" s="362"/>
      <c r="T412" s="362"/>
      <c r="U412" s="362"/>
      <c r="V412" s="362"/>
      <c r="W412" s="362"/>
      <c r="X412" s="362"/>
      <c r="Y412" s="362"/>
      <c r="Z412" s="362"/>
      <c r="AA412" s="362"/>
      <c r="AB412" s="362"/>
      <c r="AC412" s="362"/>
      <c r="AD412" s="362"/>
      <c r="AE412" s="362"/>
      <c r="AF412" s="362"/>
      <c r="AG412" s="362"/>
      <c r="AH412" s="362"/>
      <c r="AI412" s="362"/>
      <c r="AJ412" s="406"/>
      <c r="AK412" s="391"/>
      <c r="AL412" s="391"/>
      <c r="AM412" s="391"/>
      <c r="AN412" s="406"/>
    </row>
    <row r="413" spans="1:40" ht="12">
      <c r="A413" s="391"/>
      <c r="B413" s="448"/>
      <c r="C413" s="451"/>
      <c r="D413" s="452" t="s">
        <v>385</v>
      </c>
      <c r="E413" s="362"/>
      <c r="F413" s="362"/>
      <c r="G413" s="362"/>
      <c r="H413" s="362"/>
      <c r="I413" s="362"/>
      <c r="J413" s="362"/>
      <c r="K413" s="362"/>
      <c r="L413" s="362"/>
      <c r="M413" s="362"/>
      <c r="N413" s="362"/>
      <c r="O413" s="362"/>
      <c r="P413" s="362"/>
      <c r="Q413" s="362"/>
      <c r="R413" s="362"/>
      <c r="S413" s="362"/>
      <c r="T413" s="362"/>
      <c r="U413" s="362"/>
      <c r="V413" s="362"/>
      <c r="W413" s="362"/>
      <c r="X413" s="362"/>
      <c r="Y413" s="362"/>
      <c r="Z413" s="362"/>
      <c r="AA413" s="362"/>
      <c r="AB413" s="362"/>
      <c r="AC413" s="362"/>
      <c r="AD413" s="362"/>
      <c r="AE413" s="362"/>
      <c r="AF413" s="362"/>
      <c r="AG413" s="362"/>
      <c r="AH413" s="362"/>
      <c r="AI413" s="362"/>
      <c r="AJ413" s="406"/>
      <c r="AK413" s="391"/>
      <c r="AL413" s="391"/>
      <c r="AM413" s="391"/>
      <c r="AN413" s="406"/>
    </row>
    <row r="414" spans="1:40" ht="12">
      <c r="A414" s="391"/>
      <c r="B414" s="448"/>
      <c r="C414" s="451"/>
      <c r="D414" s="452" t="s">
        <v>386</v>
      </c>
      <c r="E414" s="362"/>
      <c r="F414" s="362"/>
      <c r="G414" s="362"/>
      <c r="H414" s="362"/>
      <c r="I414" s="362"/>
      <c r="J414" s="362"/>
      <c r="K414" s="362"/>
      <c r="L414" s="362"/>
      <c r="M414" s="362"/>
      <c r="N414" s="362"/>
      <c r="O414" s="362"/>
      <c r="P414" s="362"/>
      <c r="Q414" s="362"/>
      <c r="R414" s="362"/>
      <c r="S414" s="362"/>
      <c r="T414" s="362"/>
      <c r="U414" s="362"/>
      <c r="V414" s="362"/>
      <c r="W414" s="362"/>
      <c r="X414" s="362"/>
      <c r="Y414" s="362"/>
      <c r="Z414" s="362"/>
      <c r="AA414" s="362"/>
      <c r="AB414" s="362"/>
      <c r="AC414" s="362"/>
      <c r="AD414" s="362"/>
      <c r="AE414" s="362"/>
      <c r="AF414" s="362"/>
      <c r="AG414" s="362"/>
      <c r="AH414" s="362"/>
      <c r="AI414" s="362"/>
      <c r="AJ414" s="406"/>
      <c r="AK414" s="391"/>
      <c r="AL414" s="391"/>
      <c r="AM414" s="391"/>
      <c r="AN414" s="406"/>
    </row>
    <row r="415" spans="1:40" ht="6" customHeight="1">
      <c r="A415" s="391"/>
      <c r="B415" s="448"/>
      <c r="C415" s="451"/>
      <c r="D415" s="452"/>
      <c r="E415" s="362"/>
      <c r="F415" s="362"/>
      <c r="G415" s="362"/>
      <c r="H415" s="362"/>
      <c r="I415" s="362"/>
      <c r="J415" s="362"/>
      <c r="K415" s="362"/>
      <c r="L415" s="362"/>
      <c r="M415" s="362"/>
      <c r="N415" s="362"/>
      <c r="O415" s="362"/>
      <c r="P415" s="362"/>
      <c r="Q415" s="362"/>
      <c r="R415" s="362"/>
      <c r="S415" s="362"/>
      <c r="T415" s="362"/>
      <c r="U415" s="362"/>
      <c r="V415" s="362"/>
      <c r="W415" s="362"/>
      <c r="X415" s="362"/>
      <c r="Y415" s="362"/>
      <c r="Z415" s="362"/>
      <c r="AA415" s="362"/>
      <c r="AB415" s="362"/>
      <c r="AC415" s="362"/>
      <c r="AD415" s="362"/>
      <c r="AE415" s="362"/>
      <c r="AF415" s="362"/>
      <c r="AG415" s="362"/>
      <c r="AH415" s="362"/>
      <c r="AI415" s="362"/>
      <c r="AJ415" s="406"/>
      <c r="AK415" s="391"/>
      <c r="AL415" s="391"/>
      <c r="AM415" s="391"/>
      <c r="AN415" s="406"/>
    </row>
    <row r="416" spans="1:40" ht="12">
      <c r="A416" s="391"/>
      <c r="B416" s="448"/>
      <c r="C416" s="455" t="s">
        <v>220</v>
      </c>
      <c r="D416" s="456" t="s">
        <v>426</v>
      </c>
      <c r="E416" s="457"/>
      <c r="F416" s="457"/>
      <c r="G416" s="457"/>
      <c r="H416" s="457"/>
      <c r="I416" s="457"/>
      <c r="J416" s="457"/>
      <c r="K416" s="457"/>
      <c r="L416" s="457"/>
      <c r="M416" s="457"/>
      <c r="N416" s="457"/>
      <c r="O416" s="457"/>
      <c r="P416" s="457"/>
      <c r="Q416" s="362"/>
      <c r="R416" s="362"/>
      <c r="S416" s="362"/>
      <c r="T416" s="362"/>
      <c r="U416" s="362"/>
      <c r="V416" s="362"/>
      <c r="W416" s="362"/>
      <c r="X416" s="362"/>
      <c r="Y416" s="362"/>
      <c r="Z416" s="362"/>
      <c r="AA416" s="362"/>
      <c r="AB416" s="362"/>
      <c r="AC416" s="362"/>
      <c r="AD416" s="362"/>
      <c r="AE416" s="362"/>
      <c r="AF416" s="362"/>
      <c r="AG416" s="362"/>
      <c r="AH416" s="362"/>
      <c r="AI416" s="362"/>
      <c r="AJ416" s="406"/>
      <c r="AK416" s="391"/>
      <c r="AL416" s="391"/>
      <c r="AM416" s="391"/>
      <c r="AN416" s="406"/>
    </row>
    <row r="417" spans="1:40" ht="13.5">
      <c r="A417" s="391"/>
      <c r="B417" s="448"/>
      <c r="C417" s="451"/>
      <c r="D417" s="452" t="s">
        <v>427</v>
      </c>
      <c r="E417" s="362"/>
      <c r="F417" s="362"/>
      <c r="G417" s="362"/>
      <c r="H417" s="362"/>
      <c r="I417" s="362"/>
      <c r="J417" s="362"/>
      <c r="K417" s="362"/>
      <c r="L417" s="362"/>
      <c r="M417" s="362"/>
      <c r="N417" s="362"/>
      <c r="O417" s="362"/>
      <c r="P417" s="362"/>
      <c r="Q417" s="362"/>
      <c r="R417" s="362"/>
      <c r="S417" s="362"/>
      <c r="T417" s="362"/>
      <c r="U417" s="362"/>
      <c r="V417" s="362"/>
      <c r="W417" s="362"/>
      <c r="X417" s="362"/>
      <c r="Y417" s="362"/>
      <c r="Z417" s="362"/>
      <c r="AA417" s="362"/>
      <c r="AB417" s="362"/>
      <c r="AC417" s="362"/>
      <c r="AD417" s="362"/>
      <c r="AE417" s="362"/>
      <c r="AF417" s="362"/>
      <c r="AG417" s="362"/>
      <c r="AH417" s="362"/>
      <c r="AI417" s="362"/>
      <c r="AJ417" s="406"/>
      <c r="AK417" s="391"/>
      <c r="AL417" s="391"/>
      <c r="AM417" s="391"/>
      <c r="AN417" s="406"/>
    </row>
    <row r="418" spans="1:40" ht="13.5">
      <c r="A418" s="391"/>
      <c r="B418" s="448"/>
      <c r="C418" s="451"/>
      <c r="D418" s="452" t="s">
        <v>428</v>
      </c>
      <c r="E418" s="362"/>
      <c r="F418" s="362"/>
      <c r="G418" s="362"/>
      <c r="H418" s="362"/>
      <c r="I418" s="362"/>
      <c r="J418" s="362"/>
      <c r="K418" s="362"/>
      <c r="L418" s="362"/>
      <c r="M418" s="362"/>
      <c r="N418" s="362"/>
      <c r="O418" s="362"/>
      <c r="P418" s="362"/>
      <c r="Q418" s="362"/>
      <c r="R418" s="362"/>
      <c r="S418" s="362"/>
      <c r="T418" s="362"/>
      <c r="U418" s="362"/>
      <c r="V418" s="362"/>
      <c r="W418" s="362"/>
      <c r="X418" s="362"/>
      <c r="Y418" s="362"/>
      <c r="Z418" s="362"/>
      <c r="AA418" s="362"/>
      <c r="AB418" s="362"/>
      <c r="AC418" s="362"/>
      <c r="AD418" s="362"/>
      <c r="AE418" s="362"/>
      <c r="AF418" s="362"/>
      <c r="AG418" s="362"/>
      <c r="AH418" s="362"/>
      <c r="AI418" s="362"/>
      <c r="AJ418" s="406"/>
      <c r="AK418" s="391"/>
      <c r="AL418" s="391"/>
      <c r="AM418" s="391"/>
      <c r="AN418" s="406"/>
    </row>
    <row r="419" spans="1:40" ht="12">
      <c r="A419" s="391"/>
      <c r="B419" s="448"/>
      <c r="C419" s="451"/>
      <c r="D419" s="452" t="s">
        <v>429</v>
      </c>
      <c r="E419" s="362"/>
      <c r="F419" s="362"/>
      <c r="G419" s="362"/>
      <c r="H419" s="362"/>
      <c r="I419" s="362"/>
      <c r="J419" s="362"/>
      <c r="K419" s="362"/>
      <c r="L419" s="362"/>
      <c r="M419" s="362"/>
      <c r="N419" s="362"/>
      <c r="O419" s="362"/>
      <c r="P419" s="362"/>
      <c r="Q419" s="362"/>
      <c r="R419" s="362"/>
      <c r="S419" s="362"/>
      <c r="T419" s="362"/>
      <c r="U419" s="362"/>
      <c r="V419" s="362"/>
      <c r="W419" s="362"/>
      <c r="X419" s="362"/>
      <c r="Y419" s="362"/>
      <c r="Z419" s="362"/>
      <c r="AA419" s="362"/>
      <c r="AB419" s="362"/>
      <c r="AC419" s="362"/>
      <c r="AD419" s="362"/>
      <c r="AE419" s="362"/>
      <c r="AF419" s="362"/>
      <c r="AG419" s="362"/>
      <c r="AH419" s="362"/>
      <c r="AI419" s="362"/>
      <c r="AJ419" s="406"/>
      <c r="AK419" s="391"/>
      <c r="AL419" s="391"/>
      <c r="AM419" s="391"/>
      <c r="AN419" s="406"/>
    </row>
    <row r="420" spans="1:40" ht="6" customHeight="1">
      <c r="A420" s="391"/>
      <c r="B420" s="448"/>
      <c r="C420" s="451"/>
      <c r="D420" s="362"/>
      <c r="E420" s="362"/>
      <c r="F420" s="362"/>
      <c r="G420" s="362"/>
      <c r="H420" s="362"/>
      <c r="I420" s="362"/>
      <c r="J420" s="362"/>
      <c r="K420" s="362"/>
      <c r="L420" s="362"/>
      <c r="M420" s="362"/>
      <c r="N420" s="362"/>
      <c r="O420" s="362"/>
      <c r="P420" s="362"/>
      <c r="Q420" s="391"/>
      <c r="R420" s="362"/>
      <c r="S420" s="362"/>
      <c r="T420" s="362"/>
      <c r="U420" s="362"/>
      <c r="V420" s="362"/>
      <c r="W420" s="362"/>
      <c r="X420" s="362"/>
      <c r="Y420" s="362"/>
      <c r="Z420" s="362"/>
      <c r="AA420" s="362"/>
      <c r="AB420" s="362"/>
      <c r="AC420" s="362"/>
      <c r="AD420" s="362"/>
      <c r="AE420" s="362"/>
      <c r="AF420" s="362"/>
      <c r="AG420" s="362"/>
      <c r="AH420" s="362"/>
      <c r="AI420" s="362"/>
      <c r="AJ420" s="406"/>
      <c r="AK420" s="362"/>
      <c r="AL420" s="391"/>
      <c r="AM420" s="391"/>
      <c r="AN420" s="406"/>
    </row>
    <row r="421" spans="1:40" ht="12">
      <c r="A421" s="391"/>
      <c r="B421" s="448"/>
      <c r="C421" s="455" t="s">
        <v>220</v>
      </c>
      <c r="D421" s="452" t="s">
        <v>362</v>
      </c>
      <c r="E421" s="362"/>
      <c r="F421" s="362"/>
      <c r="G421" s="362"/>
      <c r="H421" s="362"/>
      <c r="I421" s="362"/>
      <c r="J421" s="362"/>
      <c r="K421" s="362"/>
      <c r="L421" s="362"/>
      <c r="M421" s="362"/>
      <c r="N421" s="362"/>
      <c r="O421" s="362"/>
      <c r="P421" s="362"/>
      <c r="Q421" s="391"/>
      <c r="R421" s="362"/>
      <c r="S421" s="362"/>
      <c r="T421" s="362"/>
      <c r="U421" s="362"/>
      <c r="V421" s="362"/>
      <c r="W421" s="362"/>
      <c r="X421" s="362"/>
      <c r="Y421" s="362"/>
      <c r="Z421" s="362"/>
      <c r="AA421" s="362"/>
      <c r="AB421" s="362"/>
      <c r="AC421" s="362"/>
      <c r="AD421" s="362"/>
      <c r="AE421" s="362"/>
      <c r="AF421" s="362"/>
      <c r="AG421" s="362"/>
      <c r="AH421" s="362"/>
      <c r="AI421" s="362"/>
      <c r="AJ421" s="406"/>
      <c r="AK421" s="362"/>
      <c r="AL421" s="391"/>
      <c r="AM421" s="391"/>
      <c r="AN421" s="406"/>
    </row>
    <row r="422" spans="1:40" ht="6" customHeight="1">
      <c r="A422" s="391"/>
      <c r="B422" s="458"/>
      <c r="C422" s="459"/>
      <c r="D422" s="457"/>
      <c r="E422" s="457"/>
      <c r="F422" s="457"/>
      <c r="G422" s="457"/>
      <c r="H422" s="457"/>
      <c r="I422" s="457"/>
      <c r="J422" s="457"/>
      <c r="K422" s="457"/>
      <c r="L422" s="457"/>
      <c r="M422" s="457"/>
      <c r="N422" s="457"/>
      <c r="O422" s="457"/>
      <c r="P422" s="457"/>
      <c r="Q422" s="457"/>
      <c r="R422" s="457"/>
      <c r="S422" s="457"/>
      <c r="T422" s="457"/>
      <c r="U422" s="457"/>
      <c r="V422" s="457"/>
      <c r="W422" s="457"/>
      <c r="X422" s="457"/>
      <c r="Y422" s="457"/>
      <c r="Z422" s="457"/>
      <c r="AA422" s="457"/>
      <c r="AB422" s="457"/>
      <c r="AC422" s="457"/>
      <c r="AD422" s="457"/>
      <c r="AE422" s="457"/>
      <c r="AF422" s="457"/>
      <c r="AG422" s="457"/>
      <c r="AH422" s="457"/>
      <c r="AI422" s="457"/>
      <c r="AJ422" s="460"/>
      <c r="AK422" s="457"/>
      <c r="AL422" s="457"/>
      <c r="AM422" s="457"/>
      <c r="AN422" s="460"/>
    </row>
    <row r="423" spans="1:40" ht="3" customHeight="1">
      <c r="A423" s="391"/>
      <c r="B423" s="448"/>
      <c r="C423" s="451"/>
      <c r="D423" s="362"/>
      <c r="E423" s="362"/>
      <c r="F423" s="362"/>
      <c r="G423" s="362"/>
      <c r="H423" s="362"/>
      <c r="I423" s="362"/>
      <c r="J423" s="362"/>
      <c r="K423" s="362"/>
      <c r="L423" s="362"/>
      <c r="M423" s="362"/>
      <c r="N423" s="362"/>
      <c r="O423" s="362"/>
      <c r="P423" s="362"/>
      <c r="Q423" s="391"/>
      <c r="R423" s="362"/>
      <c r="S423" s="362"/>
      <c r="T423" s="362"/>
      <c r="U423" s="362"/>
      <c r="V423" s="362"/>
      <c r="W423" s="362"/>
      <c r="X423" s="362"/>
      <c r="Y423" s="362"/>
      <c r="Z423" s="362"/>
      <c r="AA423" s="362"/>
      <c r="AB423" s="362"/>
      <c r="AC423" s="362"/>
      <c r="AD423" s="362"/>
      <c r="AE423" s="362"/>
      <c r="AF423" s="362"/>
      <c r="AG423" s="362"/>
      <c r="AH423" s="362"/>
      <c r="AI423" s="362"/>
      <c r="AJ423" s="391"/>
      <c r="AK423" s="362"/>
      <c r="AL423" s="362"/>
      <c r="AM423" s="391"/>
      <c r="AN423" s="405"/>
    </row>
    <row r="424" spans="1:40" ht="12">
      <c r="A424" s="391"/>
      <c r="B424" s="448"/>
      <c r="C424" s="393" t="s">
        <v>52</v>
      </c>
      <c r="D424" s="391"/>
      <c r="E424" s="391"/>
      <c r="F424" s="391"/>
      <c r="G424" s="391"/>
      <c r="H424" s="391"/>
      <c r="I424" s="391"/>
      <c r="J424" s="391"/>
      <c r="K424" s="391"/>
      <c r="L424" s="391"/>
      <c r="M424" s="391"/>
      <c r="N424" s="391"/>
      <c r="O424" s="391"/>
      <c r="P424" s="391"/>
      <c r="Q424" s="391"/>
      <c r="R424" s="391"/>
      <c r="S424" s="391"/>
      <c r="T424" s="391"/>
      <c r="U424" s="391"/>
      <c r="V424" s="391"/>
      <c r="W424" s="391"/>
      <c r="X424" s="391"/>
      <c r="Y424" s="391"/>
      <c r="Z424" s="391"/>
      <c r="AA424" s="391"/>
      <c r="AB424" s="391"/>
      <c r="AC424" s="391"/>
      <c r="AD424" s="391"/>
      <c r="AE424" s="391"/>
      <c r="AF424" s="391"/>
      <c r="AG424" s="391"/>
      <c r="AH424" s="391"/>
      <c r="AI424" s="391"/>
      <c r="AJ424" s="391"/>
      <c r="AK424" s="391"/>
      <c r="AL424" s="391"/>
      <c r="AM424" s="391"/>
      <c r="AN424" s="406"/>
    </row>
    <row r="425" spans="1:40" ht="12">
      <c r="A425" s="391"/>
      <c r="B425" s="448"/>
      <c r="C425" s="390" t="s">
        <v>378</v>
      </c>
      <c r="D425" s="391"/>
      <c r="E425" s="391"/>
      <c r="F425" s="391"/>
      <c r="G425" s="391"/>
      <c r="H425" s="391"/>
      <c r="I425" s="391"/>
      <c r="J425" s="391"/>
      <c r="K425" s="391"/>
      <c r="L425" s="391"/>
      <c r="M425" s="391"/>
      <c r="N425" s="391"/>
      <c r="O425" s="391"/>
      <c r="P425" s="391"/>
      <c r="Q425" s="391"/>
      <c r="R425" s="391"/>
      <c r="S425" s="391"/>
      <c r="T425" s="391"/>
      <c r="U425" s="391"/>
      <c r="V425" s="391"/>
      <c r="W425" s="391"/>
      <c r="X425" s="391"/>
      <c r="Y425" s="391"/>
      <c r="Z425" s="391"/>
      <c r="AA425" s="391"/>
      <c r="AB425" s="391"/>
      <c r="AC425" s="391"/>
      <c r="AD425" s="391"/>
      <c r="AE425" s="391"/>
      <c r="AF425" s="391"/>
      <c r="AG425" s="391"/>
      <c r="AH425" s="391"/>
      <c r="AI425" s="391"/>
      <c r="AJ425" s="391"/>
      <c r="AK425" s="391"/>
      <c r="AL425" s="391"/>
      <c r="AM425" s="391"/>
      <c r="AN425" s="406"/>
    </row>
    <row r="426" spans="1:40" ht="12">
      <c r="A426" s="68"/>
      <c r="B426" s="118"/>
      <c r="C426" s="384" t="s">
        <v>379</v>
      </c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278"/>
      <c r="AF426" s="278"/>
      <c r="AG426" s="278"/>
      <c r="AH426" s="278"/>
      <c r="AI426" s="385"/>
      <c r="AJ426" s="386"/>
      <c r="AK426" s="386"/>
      <c r="AL426" s="281"/>
      <c r="AM426" s="386"/>
      <c r="AN426" s="121"/>
    </row>
    <row r="427" spans="1:40" ht="12">
      <c r="A427" s="462">
        <f>A349</f>
        <v>41731</v>
      </c>
      <c r="B427" s="118"/>
      <c r="C427" s="102" t="s">
        <v>358</v>
      </c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121"/>
    </row>
    <row r="428" spans="1:40" ht="12">
      <c r="A428" s="462"/>
      <c r="B428" s="118"/>
      <c r="C428" s="102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121"/>
    </row>
    <row r="429" spans="1:40" ht="12">
      <c r="A429" s="462"/>
      <c r="B429" s="118"/>
      <c r="C429" s="542"/>
      <c r="D429" s="542"/>
      <c r="E429" s="542"/>
      <c r="F429" s="542"/>
      <c r="G429" s="542"/>
      <c r="H429" s="542"/>
      <c r="I429" s="542"/>
      <c r="J429" s="542"/>
      <c r="K429" s="542"/>
      <c r="L429" s="542"/>
      <c r="M429" s="542"/>
      <c r="N429" s="542"/>
      <c r="O429" s="542"/>
      <c r="P429" s="542"/>
      <c r="Q429" s="542"/>
      <c r="R429" s="542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4"/>
      <c r="AN429" s="121"/>
    </row>
    <row r="430" spans="1:40" ht="45.75" customHeight="1">
      <c r="A430" s="462"/>
      <c r="B430" s="118"/>
      <c r="C430" s="543"/>
      <c r="D430" s="543"/>
      <c r="E430" s="543"/>
      <c r="F430" s="543"/>
      <c r="G430" s="543"/>
      <c r="H430" s="543"/>
      <c r="I430" s="543"/>
      <c r="J430" s="543"/>
      <c r="K430" s="543"/>
      <c r="L430" s="543"/>
      <c r="M430" s="543"/>
      <c r="N430" s="543"/>
      <c r="O430" s="543"/>
      <c r="P430" s="543"/>
      <c r="Q430" s="543"/>
      <c r="R430" s="543"/>
      <c r="S430" s="68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68"/>
      <c r="AM430" s="4"/>
      <c r="AN430" s="121"/>
    </row>
    <row r="431" spans="1:40" ht="12">
      <c r="A431" s="462"/>
      <c r="B431" s="118"/>
      <c r="C431" s="31" t="s">
        <v>131</v>
      </c>
      <c r="D431" s="305"/>
      <c r="E431" s="305"/>
      <c r="F431" s="305"/>
      <c r="G431" s="305"/>
      <c r="H431" s="305"/>
      <c r="I431" s="305"/>
      <c r="J431" s="305"/>
      <c r="K431" s="305"/>
      <c r="L431" s="305"/>
      <c r="M431" s="305"/>
      <c r="N431" s="305"/>
      <c r="O431" s="305"/>
      <c r="P431" s="305"/>
      <c r="Q431" s="305"/>
      <c r="R431" s="305"/>
      <c r="S431" s="68"/>
      <c r="T431" s="31" t="s">
        <v>4</v>
      </c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121"/>
    </row>
    <row r="432" spans="1:40" ht="9.75" customHeight="1">
      <c r="A432" s="462"/>
      <c r="B432" s="119"/>
      <c r="C432" s="306"/>
      <c r="D432" s="306"/>
      <c r="E432" s="306"/>
      <c r="F432" s="306"/>
      <c r="G432" s="306"/>
      <c r="H432" s="306"/>
      <c r="I432" s="306"/>
      <c r="J432" s="306"/>
      <c r="K432" s="306"/>
      <c r="L432" s="306"/>
      <c r="M432" s="306"/>
      <c r="N432" s="306"/>
      <c r="O432" s="306"/>
      <c r="P432" s="306"/>
      <c r="Q432" s="306"/>
      <c r="R432" s="306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43"/>
    </row>
    <row r="433" spans="1:40" ht="18" customHeight="1">
      <c r="A433" s="102"/>
      <c r="B433" s="33" t="s">
        <v>140</v>
      </c>
      <c r="C433" s="190"/>
      <c r="D433" s="8"/>
      <c r="E433" s="8"/>
      <c r="F433" s="539">
        <f>IF(AND(D23="",V23=""),"",IF(AND(D23&lt;&gt;"",V23&lt;&gt;""),CONCATENATE(D23,Q7,V23),D23))</f>
      </c>
      <c r="G433" s="539"/>
      <c r="H433" s="539"/>
      <c r="I433" s="539"/>
      <c r="J433" s="539"/>
      <c r="K433" s="539"/>
      <c r="L433" s="539"/>
      <c r="M433" s="539"/>
      <c r="N433" s="539"/>
      <c r="O433" s="539"/>
      <c r="P433" s="539"/>
      <c r="Q433" s="539"/>
      <c r="R433" s="539"/>
      <c r="S433" s="539"/>
      <c r="T433" s="539"/>
      <c r="U433" s="539"/>
      <c r="V433" s="539"/>
      <c r="W433" s="399"/>
      <c r="X433" s="8"/>
      <c r="Y433" s="4"/>
      <c r="Z433" s="8"/>
      <c r="AA433" s="8" t="str">
        <f>IF(D85="","Datum:","")</f>
        <v>Datum:</v>
      </c>
      <c r="AB433" s="8"/>
      <c r="AC433" s="524">
        <f ca="1">IF(D23="","",TODAY())</f>
      </c>
      <c r="AD433" s="524"/>
      <c r="AE433" s="524"/>
      <c r="AF433" s="278"/>
      <c r="AG433" s="8"/>
      <c r="AH433" s="540" t="s">
        <v>282</v>
      </c>
      <c r="AI433" s="540"/>
      <c r="AJ433" s="540"/>
      <c r="AK433" s="540"/>
      <c r="AL433" s="540"/>
      <c r="AM433" s="540"/>
      <c r="AN433" s="540"/>
    </row>
    <row r="434" spans="1:40" ht="6" customHeight="1">
      <c r="A434" s="102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</row>
    <row r="435" spans="1:40" ht="10.5" customHeight="1">
      <c r="A435" s="68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</row>
    <row r="436" spans="1:40" ht="18.75" customHeight="1">
      <c r="A436" s="68"/>
      <c r="B436" s="115"/>
      <c r="C436" s="2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  <c r="AA436" s="116"/>
      <c r="AB436" s="116"/>
      <c r="AC436" s="116"/>
      <c r="AD436" s="116"/>
      <c r="AE436" s="116"/>
      <c r="AF436" s="116"/>
      <c r="AG436" s="116"/>
      <c r="AH436" s="116"/>
      <c r="AI436" s="116"/>
      <c r="AJ436" s="116"/>
      <c r="AK436" s="116"/>
      <c r="AL436" s="116"/>
      <c r="AM436" s="116"/>
      <c r="AN436" s="117"/>
    </row>
    <row r="437" spans="1:40" ht="8.25" customHeight="1">
      <c r="A437" s="68"/>
      <c r="B437" s="118"/>
      <c r="C437" s="219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121"/>
    </row>
    <row r="438" spans="1:40" ht="21" customHeight="1">
      <c r="A438" s="269"/>
      <c r="B438" s="118"/>
      <c r="C438" s="185"/>
      <c r="D438" s="270" t="s">
        <v>387</v>
      </c>
      <c r="E438" s="21"/>
      <c r="F438" s="21"/>
      <c r="G438" s="21"/>
      <c r="H438" s="21"/>
      <c r="I438" s="21"/>
      <c r="J438" s="21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121"/>
    </row>
    <row r="439" spans="1:40" ht="12">
      <c r="A439" s="68"/>
      <c r="B439" s="118"/>
      <c r="C439" s="18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121"/>
    </row>
    <row r="440" spans="1:40" ht="12">
      <c r="A440" s="267"/>
      <c r="B440" s="271"/>
      <c r="C440" s="217"/>
      <c r="D440" s="47" t="s">
        <v>239</v>
      </c>
      <c r="E440" s="47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4"/>
      <c r="AK440" s="4"/>
      <c r="AL440" s="4"/>
      <c r="AM440" s="4"/>
      <c r="AN440" s="121"/>
    </row>
    <row r="441" spans="1:40" ht="12">
      <c r="A441" s="267"/>
      <c r="B441" s="118"/>
      <c r="C441" s="217"/>
      <c r="D441" s="47" t="s">
        <v>238</v>
      </c>
      <c r="E441" s="47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4"/>
      <c r="AK441" s="4"/>
      <c r="AL441" s="4"/>
      <c r="AM441" s="4"/>
      <c r="AN441" s="121"/>
    </row>
    <row r="442" spans="1:40" ht="12">
      <c r="A442" s="267"/>
      <c r="B442" s="118"/>
      <c r="C442" s="217"/>
      <c r="D442" s="47" t="s">
        <v>7</v>
      </c>
      <c r="E442" s="47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4"/>
      <c r="AK442" s="4"/>
      <c r="AL442" s="4"/>
      <c r="AM442" s="4"/>
      <c r="AN442" s="121"/>
    </row>
    <row r="443" spans="1:40" ht="12">
      <c r="A443" s="267"/>
      <c r="B443" s="118"/>
      <c r="C443" s="217"/>
      <c r="D443" s="47" t="s">
        <v>237</v>
      </c>
      <c r="E443" s="47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4"/>
      <c r="AK443" s="4"/>
      <c r="AL443" s="4"/>
      <c r="AM443" s="4"/>
      <c r="AN443" s="121"/>
    </row>
    <row r="444" spans="1:40" ht="12">
      <c r="A444" s="267"/>
      <c r="B444" s="118"/>
      <c r="C444" s="217"/>
      <c r="D444" s="47"/>
      <c r="E444" s="47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4"/>
      <c r="AK444" s="4"/>
      <c r="AL444" s="4"/>
      <c r="AM444" s="4"/>
      <c r="AN444" s="121"/>
    </row>
    <row r="445" spans="1:40" ht="12">
      <c r="A445" s="267"/>
      <c r="B445" s="118"/>
      <c r="C445" s="217"/>
      <c r="D445" s="141" t="s">
        <v>126</v>
      </c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4"/>
      <c r="AK445" s="4"/>
      <c r="AL445" s="4"/>
      <c r="AM445" s="4"/>
      <c r="AN445" s="121"/>
    </row>
    <row r="446" spans="1:40" ht="12">
      <c r="A446" s="267"/>
      <c r="B446" s="118"/>
      <c r="C446" s="217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4"/>
      <c r="AK446" s="4"/>
      <c r="AL446" s="4"/>
      <c r="AM446" s="4"/>
      <c r="AN446" s="121"/>
    </row>
    <row r="447" spans="1:40" ht="12">
      <c r="A447" s="267"/>
      <c r="B447" s="118"/>
      <c r="C447" s="217"/>
      <c r="D447" s="33"/>
      <c r="E447" s="33"/>
      <c r="F447" s="4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4"/>
      <c r="AK447" s="4"/>
      <c r="AL447" s="4"/>
      <c r="AM447" s="4"/>
      <c r="AN447" s="121"/>
    </row>
    <row r="448" spans="1:40" ht="12">
      <c r="A448" s="267"/>
      <c r="B448" s="118"/>
      <c r="C448" s="217"/>
      <c r="D448" s="47"/>
      <c r="E448" s="47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4"/>
      <c r="AK448" s="4"/>
      <c r="AL448" s="4"/>
      <c r="AM448" s="4"/>
      <c r="AN448" s="121"/>
    </row>
    <row r="449" spans="1:40" ht="12">
      <c r="A449" s="267"/>
      <c r="B449" s="118"/>
      <c r="C449" s="217"/>
      <c r="D449" s="47" t="s">
        <v>336</v>
      </c>
      <c r="E449" s="47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4"/>
      <c r="AK449" s="4"/>
      <c r="AL449" s="4"/>
      <c r="AM449" s="4"/>
      <c r="AN449" s="121"/>
    </row>
    <row r="450" spans="1:40" ht="12">
      <c r="A450" s="267"/>
      <c r="B450" s="118"/>
      <c r="C450" s="217"/>
      <c r="D450" s="47" t="s">
        <v>407</v>
      </c>
      <c r="E450" s="47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4"/>
      <c r="AK450" s="4"/>
      <c r="AL450" s="4"/>
      <c r="AM450" s="4"/>
      <c r="AN450" s="121"/>
    </row>
    <row r="451" spans="1:40" ht="12">
      <c r="A451" s="267"/>
      <c r="B451" s="118"/>
      <c r="C451" s="217"/>
      <c r="D451" s="47" t="s">
        <v>376</v>
      </c>
      <c r="E451" s="47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4"/>
      <c r="AK451" s="4"/>
      <c r="AL451" s="4"/>
      <c r="AM451" s="4"/>
      <c r="AN451" s="121"/>
    </row>
    <row r="452" spans="1:40" ht="12">
      <c r="A452" s="267"/>
      <c r="B452" s="118"/>
      <c r="C452" s="217"/>
      <c r="D452" s="47"/>
      <c r="E452" s="47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4"/>
      <c r="AK452" s="4"/>
      <c r="AL452" s="4"/>
      <c r="AM452" s="4"/>
      <c r="AN452" s="121"/>
    </row>
    <row r="453" spans="1:40" ht="12">
      <c r="A453" s="267"/>
      <c r="B453" s="118"/>
      <c r="C453" s="217"/>
      <c r="D453" s="47" t="s">
        <v>294</v>
      </c>
      <c r="E453" s="47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4"/>
      <c r="AK453" s="4"/>
      <c r="AL453" s="4"/>
      <c r="AM453" s="4"/>
      <c r="AN453" s="121"/>
    </row>
    <row r="454" spans="1:40" ht="12">
      <c r="A454" s="267"/>
      <c r="B454" s="118"/>
      <c r="C454" s="217"/>
      <c r="D454" s="4"/>
      <c r="E454" s="4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4"/>
      <c r="AK454" s="4"/>
      <c r="AL454" s="4"/>
      <c r="AM454" s="4"/>
      <c r="AN454" s="121"/>
    </row>
    <row r="455" spans="1:40" ht="12">
      <c r="A455" s="267"/>
      <c r="B455" s="118"/>
      <c r="C455" s="217"/>
      <c r="D455" s="33"/>
      <c r="E455" s="4"/>
      <c r="F455" s="47" t="s">
        <v>162</v>
      </c>
      <c r="G455" s="47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4"/>
      <c r="AK455" s="4"/>
      <c r="AL455" s="4"/>
      <c r="AM455" s="4"/>
      <c r="AN455" s="121"/>
    </row>
    <row r="456" spans="1:40" ht="12">
      <c r="A456" s="267"/>
      <c r="B456" s="118"/>
      <c r="C456" s="217"/>
      <c r="D456" s="33"/>
      <c r="E456" s="4"/>
      <c r="F456" s="47" t="s">
        <v>161</v>
      </c>
      <c r="G456" s="47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33"/>
      <c r="AF456" s="33"/>
      <c r="AG456" s="33"/>
      <c r="AH456" s="33"/>
      <c r="AI456" s="33"/>
      <c r="AJ456" s="4"/>
      <c r="AK456" s="4"/>
      <c r="AL456" s="4"/>
      <c r="AM456" s="4"/>
      <c r="AN456" s="121"/>
    </row>
    <row r="457" spans="1:40" ht="12">
      <c r="A457" s="267"/>
      <c r="B457" s="118"/>
      <c r="C457" s="217"/>
      <c r="D457" s="33"/>
      <c r="E457" s="4"/>
      <c r="F457" s="4"/>
      <c r="G457" s="47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4"/>
      <c r="AK457" s="4"/>
      <c r="AL457" s="4"/>
      <c r="AM457" s="4"/>
      <c r="AN457" s="121"/>
    </row>
    <row r="458" spans="1:40" ht="12">
      <c r="A458" s="267"/>
      <c r="B458" s="118"/>
      <c r="C458" s="217"/>
      <c r="D458" s="47" t="s">
        <v>333</v>
      </c>
      <c r="E458" s="4"/>
      <c r="F458" s="4"/>
      <c r="G458" s="4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273"/>
      <c r="Y458" s="273"/>
      <c r="Z458" s="273"/>
      <c r="AA458" s="273"/>
      <c r="AB458" s="273"/>
      <c r="AC458" s="273"/>
      <c r="AD458" s="33"/>
      <c r="AE458" s="33"/>
      <c r="AF458" s="33"/>
      <c r="AG458" s="33"/>
      <c r="AH458" s="33"/>
      <c r="AI458" s="33"/>
      <c r="AJ458" s="4"/>
      <c r="AK458" s="4"/>
      <c r="AL458" s="4"/>
      <c r="AM458" s="4"/>
      <c r="AN458" s="121"/>
    </row>
    <row r="459" spans="1:40" ht="12">
      <c r="A459" s="267"/>
      <c r="B459" s="118"/>
      <c r="C459" s="217"/>
      <c r="D459" s="47" t="s">
        <v>32</v>
      </c>
      <c r="E459" s="4"/>
      <c r="F459" s="33"/>
      <c r="G459" s="4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273"/>
      <c r="Y459" s="273"/>
      <c r="Z459" s="273"/>
      <c r="AA459" s="273"/>
      <c r="AB459" s="273"/>
      <c r="AC459" s="273"/>
      <c r="AD459" s="33"/>
      <c r="AE459" s="33"/>
      <c r="AF459" s="33"/>
      <c r="AG459" s="33"/>
      <c r="AH459" s="33"/>
      <c r="AI459" s="33"/>
      <c r="AJ459" s="4"/>
      <c r="AK459" s="4"/>
      <c r="AL459" s="4"/>
      <c r="AM459" s="4"/>
      <c r="AN459" s="121"/>
    </row>
    <row r="460" spans="1:40" ht="12">
      <c r="A460" s="267"/>
      <c r="B460" s="118"/>
      <c r="C460" s="217"/>
      <c r="D460" s="47"/>
      <c r="E460" s="47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4"/>
      <c r="AK460" s="4"/>
      <c r="AL460" s="4"/>
      <c r="AM460" s="4"/>
      <c r="AN460" s="121"/>
    </row>
    <row r="461" spans="1:40" ht="12">
      <c r="A461" s="267"/>
      <c r="B461" s="118"/>
      <c r="C461" s="217"/>
      <c r="D461" s="141" t="s">
        <v>157</v>
      </c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4"/>
      <c r="AK461" s="4"/>
      <c r="AL461" s="4"/>
      <c r="AM461" s="4"/>
      <c r="AN461" s="121"/>
    </row>
    <row r="462" spans="1:40" ht="12">
      <c r="A462" s="267"/>
      <c r="B462" s="118"/>
      <c r="C462" s="217"/>
      <c r="D462" s="141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4"/>
      <c r="AK462" s="4"/>
      <c r="AL462" s="4"/>
      <c r="AM462" s="4"/>
      <c r="AN462" s="121"/>
    </row>
    <row r="463" spans="1:40" ht="12">
      <c r="A463" s="267"/>
      <c r="B463" s="118"/>
      <c r="C463" s="217"/>
      <c r="D463" s="47" t="s">
        <v>236</v>
      </c>
      <c r="E463" s="47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4"/>
      <c r="AK463" s="4"/>
      <c r="AL463" s="4"/>
      <c r="AM463" s="4"/>
      <c r="AN463" s="121"/>
    </row>
    <row r="464" spans="1:40" ht="12">
      <c r="A464" s="267"/>
      <c r="B464" s="118"/>
      <c r="C464" s="217"/>
      <c r="D464" s="47" t="s">
        <v>242</v>
      </c>
      <c r="E464" s="47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4"/>
      <c r="AK464" s="4"/>
      <c r="AL464" s="4"/>
      <c r="AM464" s="4"/>
      <c r="AN464" s="121"/>
    </row>
    <row r="465" spans="1:40" ht="12">
      <c r="A465" s="267"/>
      <c r="B465" s="118"/>
      <c r="C465" s="217"/>
      <c r="D465" s="47" t="s">
        <v>243</v>
      </c>
      <c r="E465" s="47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4"/>
      <c r="AK465" s="4"/>
      <c r="AL465" s="4"/>
      <c r="AM465" s="4"/>
      <c r="AN465" s="121"/>
    </row>
    <row r="466" spans="1:40" ht="12.75">
      <c r="A466" s="267"/>
      <c r="B466" s="118"/>
      <c r="C466" s="217"/>
      <c r="D466" s="272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4"/>
      <c r="AK466" s="4"/>
      <c r="AL466" s="4"/>
      <c r="AM466" s="4"/>
      <c r="AN466" s="121"/>
    </row>
    <row r="467" spans="1:40" ht="12">
      <c r="A467" s="267"/>
      <c r="B467" s="118"/>
      <c r="C467" s="217"/>
      <c r="D467" s="141" t="s">
        <v>158</v>
      </c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62"/>
      <c r="AH467" s="362"/>
      <c r="AI467" s="362"/>
      <c r="AJ467" s="362"/>
      <c r="AK467" s="362"/>
      <c r="AL467" s="362"/>
      <c r="AM467" s="4"/>
      <c r="AN467" s="121"/>
    </row>
    <row r="468" spans="1:40" ht="12">
      <c r="A468" s="267"/>
      <c r="B468" s="118"/>
      <c r="C468" s="217"/>
      <c r="D468" s="141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66"/>
      <c r="AE468" s="366"/>
      <c r="AF468" s="33"/>
      <c r="AG468" s="33"/>
      <c r="AH468" s="33"/>
      <c r="AI468" s="33"/>
      <c r="AJ468" s="4"/>
      <c r="AK468" s="4"/>
      <c r="AL468" s="4"/>
      <c r="AM468" s="4"/>
      <c r="AN468" s="121"/>
    </row>
    <row r="469" spans="1:40" ht="18" customHeight="1">
      <c r="A469" s="267"/>
      <c r="B469" s="118"/>
      <c r="C469" s="217"/>
      <c r="D469" s="47" t="s">
        <v>408</v>
      </c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B469" s="4"/>
      <c r="AD469" s="362"/>
      <c r="AE469" s="362"/>
      <c r="AG469" s="803"/>
      <c r="AH469" s="803"/>
      <c r="AI469" s="803"/>
      <c r="AJ469" s="803"/>
      <c r="AK469" s="803"/>
      <c r="AL469" s="803"/>
      <c r="AM469" s="47" t="s">
        <v>142</v>
      </c>
      <c r="AN469" s="121"/>
    </row>
    <row r="470" spans="1:40" ht="12">
      <c r="A470" s="267"/>
      <c r="B470" s="118"/>
      <c r="C470" s="217"/>
      <c r="D470" s="47" t="s">
        <v>330</v>
      </c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4"/>
      <c r="AK470" s="4"/>
      <c r="AL470" s="4"/>
      <c r="AM470" s="4"/>
      <c r="AN470" s="121"/>
    </row>
    <row r="471" spans="1:40" ht="33" customHeight="1">
      <c r="A471" s="267"/>
      <c r="B471" s="118"/>
      <c r="C471" s="217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4"/>
      <c r="AD471" s="4"/>
      <c r="AE471" s="4"/>
      <c r="AF471" s="4"/>
      <c r="AG471" s="4"/>
      <c r="AH471" s="4"/>
      <c r="AI471" s="33"/>
      <c r="AJ471" s="4"/>
      <c r="AK471" s="4"/>
      <c r="AL471" s="4"/>
      <c r="AM471" s="4"/>
      <c r="AN471" s="121"/>
    </row>
    <row r="472" spans="1:40" ht="12">
      <c r="A472" s="267"/>
      <c r="B472" s="118"/>
      <c r="C472" s="217"/>
      <c r="D472" s="141" t="s">
        <v>130</v>
      </c>
      <c r="E472" s="4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4"/>
      <c r="AK472" s="4"/>
      <c r="AL472" s="4"/>
      <c r="AM472" s="4"/>
      <c r="AN472" s="121"/>
    </row>
    <row r="473" spans="1:40" ht="12">
      <c r="A473" s="267"/>
      <c r="B473" s="118"/>
      <c r="C473" s="217"/>
      <c r="E473" s="4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4"/>
      <c r="AK473" s="4"/>
      <c r="AL473" s="4"/>
      <c r="AM473" s="4"/>
      <c r="AN473" s="121"/>
    </row>
    <row r="474" spans="1:40" ht="12">
      <c r="A474" s="68"/>
      <c r="B474" s="118"/>
      <c r="C474" s="227"/>
      <c r="D474" s="21" t="s">
        <v>228</v>
      </c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2"/>
      <c r="R474" s="68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121"/>
    </row>
    <row r="475" spans="1:40" ht="20.25" customHeight="1">
      <c r="A475" s="68"/>
      <c r="B475" s="118"/>
      <c r="C475" s="217"/>
      <c r="D475" s="528"/>
      <c r="E475" s="529"/>
      <c r="F475" s="529"/>
      <c r="G475" s="529"/>
      <c r="H475" s="529"/>
      <c r="I475" s="529"/>
      <c r="J475" s="529"/>
      <c r="K475" s="529"/>
      <c r="L475" s="529"/>
      <c r="M475" s="529"/>
      <c r="N475" s="529"/>
      <c r="O475" s="529"/>
      <c r="P475" s="529"/>
      <c r="Q475" s="529"/>
      <c r="R475" s="529"/>
      <c r="S475" s="529"/>
      <c r="T475" s="4"/>
      <c r="U475" s="528"/>
      <c r="V475" s="529"/>
      <c r="W475" s="529"/>
      <c r="X475" s="529"/>
      <c r="Y475" s="529"/>
      <c r="Z475" s="529"/>
      <c r="AA475" s="529"/>
      <c r="AB475" s="529"/>
      <c r="AC475" s="529"/>
      <c r="AD475" s="529"/>
      <c r="AE475" s="529"/>
      <c r="AF475" s="529"/>
      <c r="AG475" s="529"/>
      <c r="AH475" s="529"/>
      <c r="AI475" s="529"/>
      <c r="AJ475" s="529"/>
      <c r="AK475" s="529"/>
      <c r="AL475" s="529"/>
      <c r="AM475" s="529"/>
      <c r="AN475" s="121"/>
    </row>
    <row r="476" spans="1:40" ht="12">
      <c r="A476" s="462">
        <f>A427</f>
        <v>41731</v>
      </c>
      <c r="B476" s="118"/>
      <c r="C476" s="185"/>
      <c r="D476" s="21" t="s">
        <v>31</v>
      </c>
      <c r="E476" s="21"/>
      <c r="F476" s="21"/>
      <c r="G476" s="21"/>
      <c r="H476" s="21"/>
      <c r="I476" s="21"/>
      <c r="J476" s="4"/>
      <c r="K476" s="21"/>
      <c r="L476" s="47"/>
      <c r="M476" s="21"/>
      <c r="N476" s="21"/>
      <c r="O476" s="21"/>
      <c r="P476" s="21"/>
      <c r="Q476" s="22"/>
      <c r="R476" s="68"/>
      <c r="S476" s="4"/>
      <c r="T476" s="4"/>
      <c r="U476" s="21" t="s">
        <v>10</v>
      </c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121"/>
    </row>
    <row r="477" spans="1:40" ht="12">
      <c r="A477" s="462"/>
      <c r="B477" s="118"/>
      <c r="C477" s="185"/>
      <c r="D477" s="21"/>
      <c r="E477" s="21"/>
      <c r="F477" s="21"/>
      <c r="G477" s="21"/>
      <c r="H477" s="21"/>
      <c r="I477" s="21"/>
      <c r="J477" s="4"/>
      <c r="K477" s="21"/>
      <c r="L477" s="47"/>
      <c r="M477" s="21"/>
      <c r="N477" s="21"/>
      <c r="O477" s="21"/>
      <c r="P477" s="21"/>
      <c r="Q477" s="22"/>
      <c r="R477" s="68"/>
      <c r="S477" s="4"/>
      <c r="T477" s="4"/>
      <c r="U477" s="21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121"/>
    </row>
    <row r="478" spans="1:40" ht="21.75" customHeight="1">
      <c r="A478" s="462"/>
      <c r="B478" s="118"/>
      <c r="C478" s="185"/>
      <c r="D478" s="528"/>
      <c r="E478" s="529"/>
      <c r="F478" s="529"/>
      <c r="G478" s="529"/>
      <c r="H478" s="529"/>
      <c r="I478" s="529"/>
      <c r="J478" s="529"/>
      <c r="K478" s="529"/>
      <c r="L478" s="529"/>
      <c r="M478" s="529"/>
      <c r="N478" s="529"/>
      <c r="O478" s="529"/>
      <c r="P478" s="529"/>
      <c r="Q478" s="529"/>
      <c r="R478" s="529"/>
      <c r="S478" s="529"/>
      <c r="T478" s="4"/>
      <c r="U478" s="528"/>
      <c r="V478" s="529"/>
      <c r="W478" s="529"/>
      <c r="X478" s="529"/>
      <c r="Y478" s="529"/>
      <c r="Z478" s="4"/>
      <c r="AA478" s="528"/>
      <c r="AB478" s="529"/>
      <c r="AC478" s="529"/>
      <c r="AD478" s="529"/>
      <c r="AE478" s="529"/>
      <c r="AF478" s="529"/>
      <c r="AG478" s="529"/>
      <c r="AH478" s="529"/>
      <c r="AI478" s="529"/>
      <c r="AJ478" s="529"/>
      <c r="AK478" s="529"/>
      <c r="AL478" s="529"/>
      <c r="AM478" s="529"/>
      <c r="AN478" s="121"/>
    </row>
    <row r="479" spans="1:40" ht="12">
      <c r="A479" s="462"/>
      <c r="B479" s="118"/>
      <c r="C479" s="185"/>
      <c r="D479" s="21" t="s">
        <v>11</v>
      </c>
      <c r="E479" s="21"/>
      <c r="F479" s="4"/>
      <c r="G479" s="21"/>
      <c r="H479" s="21"/>
      <c r="I479" s="4"/>
      <c r="J479" s="4"/>
      <c r="K479" s="21"/>
      <c r="L479" s="4"/>
      <c r="M479" s="4"/>
      <c r="N479" s="4"/>
      <c r="O479" s="21"/>
      <c r="P479" s="21"/>
      <c r="Q479" s="22"/>
      <c r="R479" s="68"/>
      <c r="S479" s="4"/>
      <c r="T479" s="4"/>
      <c r="U479" s="21" t="s">
        <v>15</v>
      </c>
      <c r="V479" s="4"/>
      <c r="W479" s="4"/>
      <c r="X479" s="4"/>
      <c r="Y479" s="4"/>
      <c r="Z479" s="4"/>
      <c r="AA479" s="21" t="s">
        <v>12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121"/>
    </row>
    <row r="480" spans="1:40" ht="12">
      <c r="A480" s="462"/>
      <c r="B480" s="118"/>
      <c r="C480" s="185"/>
      <c r="D480" s="21"/>
      <c r="E480" s="21"/>
      <c r="F480" s="4"/>
      <c r="G480" s="21"/>
      <c r="H480" s="21"/>
      <c r="I480" s="4"/>
      <c r="J480" s="4"/>
      <c r="K480" s="21"/>
      <c r="L480" s="4"/>
      <c r="M480" s="4"/>
      <c r="N480" s="4"/>
      <c r="O480" s="21"/>
      <c r="P480" s="21"/>
      <c r="Q480" s="22"/>
      <c r="R480" s="68"/>
      <c r="S480" s="4"/>
      <c r="T480" s="4"/>
      <c r="U480" s="21"/>
      <c r="V480" s="4"/>
      <c r="W480" s="4"/>
      <c r="X480" s="4"/>
      <c r="Y480" s="4"/>
      <c r="Z480" s="4"/>
      <c r="AA480" s="21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121"/>
    </row>
    <row r="481" spans="1:40" ht="18" customHeight="1">
      <c r="A481" s="462"/>
      <c r="B481" s="118"/>
      <c r="C481" s="185"/>
      <c r="D481" s="528"/>
      <c r="E481" s="529"/>
      <c r="F481" s="529"/>
      <c r="G481" s="529"/>
      <c r="H481" s="529"/>
      <c r="I481" s="529"/>
      <c r="J481" s="529"/>
      <c r="K481" s="529"/>
      <c r="L481" s="529"/>
      <c r="M481" s="529"/>
      <c r="N481" s="529"/>
      <c r="O481" s="529"/>
      <c r="P481" s="529"/>
      <c r="Q481" s="529"/>
      <c r="R481" s="529"/>
      <c r="S481" s="529"/>
      <c r="T481" s="4"/>
      <c r="U481" s="819"/>
      <c r="V481" s="819"/>
      <c r="W481" s="819"/>
      <c r="X481" s="819"/>
      <c r="Y481" s="819"/>
      <c r="Z481" s="819"/>
      <c r="AA481" s="819"/>
      <c r="AB481" s="819"/>
      <c r="AC481" s="819"/>
      <c r="AD481" s="819"/>
      <c r="AE481" s="819"/>
      <c r="AF481" s="819"/>
      <c r="AG481" s="819"/>
      <c r="AH481" s="819"/>
      <c r="AI481" s="819"/>
      <c r="AJ481" s="819"/>
      <c r="AK481" s="819"/>
      <c r="AL481" s="819"/>
      <c r="AM481" s="819"/>
      <c r="AN481" s="121"/>
    </row>
    <row r="482" spans="1:40" ht="12">
      <c r="A482" s="462"/>
      <c r="B482" s="29"/>
      <c r="C482" s="217"/>
      <c r="D482" s="31" t="s">
        <v>131</v>
      </c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4"/>
      <c r="P482" s="4"/>
      <c r="Q482" s="4"/>
      <c r="R482" s="4"/>
      <c r="S482" s="4"/>
      <c r="T482" s="4"/>
      <c r="U482" s="4" t="s">
        <v>6</v>
      </c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121"/>
    </row>
    <row r="483" spans="1:40" ht="12">
      <c r="A483" s="462"/>
      <c r="B483" s="119"/>
      <c r="C483" s="218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43"/>
    </row>
    <row r="484" spans="1:40" ht="115.5" customHeight="1">
      <c r="A484" s="68"/>
      <c r="B484" s="68"/>
      <c r="C484" s="219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</row>
    <row r="485" spans="1:40" ht="12.75" customHeight="1">
      <c r="A485" s="124"/>
      <c r="B485" s="33" t="s">
        <v>140</v>
      </c>
      <c r="C485" s="190"/>
      <c r="D485" s="8"/>
      <c r="E485" s="8"/>
      <c r="F485" s="539">
        <f>IF(AND(D23="",V23=""),"",IF(AND(D23&lt;&gt;"",V23&lt;&gt;""),CONCATENATE(D23,Q7,V23),D23))</f>
      </c>
      <c r="G485" s="539"/>
      <c r="H485" s="539"/>
      <c r="I485" s="539"/>
      <c r="J485" s="539"/>
      <c r="K485" s="539"/>
      <c r="L485" s="539"/>
      <c r="M485" s="539"/>
      <c r="N485" s="539"/>
      <c r="O485" s="539"/>
      <c r="P485" s="539"/>
      <c r="Q485" s="539"/>
      <c r="R485" s="539"/>
      <c r="S485" s="539"/>
      <c r="T485" s="539"/>
      <c r="U485" s="539"/>
      <c r="V485" s="539"/>
      <c r="W485" s="399"/>
      <c r="X485" s="8"/>
      <c r="Y485" s="4"/>
      <c r="Z485" s="8"/>
      <c r="AA485" s="8" t="s">
        <v>326</v>
      </c>
      <c r="AB485" s="8"/>
      <c r="AC485" s="524">
        <f ca="1">IF(D23="","",TODAY())</f>
      </c>
      <c r="AD485" s="524"/>
      <c r="AE485" s="524"/>
      <c r="AF485" s="278"/>
      <c r="AG485" s="8"/>
      <c r="AH485" s="8" t="s">
        <v>281</v>
      </c>
      <c r="AI485" s="8"/>
      <c r="AJ485" s="4"/>
      <c r="AK485" s="8"/>
      <c r="AL485" s="8"/>
      <c r="AM485" s="8"/>
      <c r="AN485" s="8"/>
    </row>
    <row r="486" spans="1:40" ht="18" customHeight="1">
      <c r="A486" s="124"/>
      <c r="B486" s="172"/>
      <c r="C486" s="172"/>
      <c r="D486" s="172"/>
      <c r="E486" s="172"/>
      <c r="F486" s="172"/>
      <c r="G486" s="172"/>
      <c r="H486" s="172"/>
      <c r="I486" s="172"/>
      <c r="J486" s="172"/>
      <c r="K486" s="172"/>
      <c r="L486" s="172"/>
      <c r="M486" s="172"/>
      <c r="N486" s="172"/>
      <c r="O486" s="172"/>
      <c r="P486" s="172"/>
      <c r="Q486" s="172"/>
      <c r="R486" s="172"/>
      <c r="S486" s="172"/>
      <c r="T486" s="172"/>
      <c r="U486" s="172"/>
      <c r="V486" s="172"/>
      <c r="W486" s="172"/>
      <c r="X486" s="172"/>
      <c r="Y486" s="172"/>
      <c r="Z486" s="172"/>
      <c r="AA486" s="172"/>
      <c r="AB486" s="172"/>
      <c r="AC486" s="172"/>
      <c r="AD486" s="172"/>
      <c r="AE486" s="172"/>
      <c r="AF486" s="172"/>
      <c r="AG486" s="172"/>
      <c r="AH486" s="172"/>
      <c r="AI486" s="172"/>
      <c r="AJ486" s="172"/>
      <c r="AK486" s="172"/>
      <c r="AL486" s="172"/>
      <c r="AM486" s="172"/>
      <c r="AN486" s="8"/>
    </row>
    <row r="487" spans="1:40" ht="10.5" customHeight="1">
      <c r="A487" s="4"/>
      <c r="B487" s="4"/>
      <c r="C487" s="18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</row>
    <row r="488" spans="1:40" ht="18" customHeight="1">
      <c r="A488" s="4"/>
      <c r="B488" s="4"/>
      <c r="C488" s="185"/>
      <c r="D488" s="360" t="s">
        <v>380</v>
      </c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</row>
    <row r="489" spans="1:40" ht="12">
      <c r="A489" s="4"/>
      <c r="B489" s="4"/>
      <c r="C489" s="185"/>
      <c r="D489" s="68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</row>
    <row r="490" spans="1:40" ht="23.25">
      <c r="A490" s="4"/>
      <c r="B490" s="4"/>
      <c r="C490" s="185"/>
      <c r="D490" s="439" t="s">
        <v>471</v>
      </c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</row>
    <row r="491" spans="1:40" ht="12">
      <c r="A491" s="4"/>
      <c r="B491" s="4"/>
      <c r="C491" s="185"/>
      <c r="D491" s="68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</row>
    <row r="492" spans="1:40" ht="12.75">
      <c r="A492" s="4"/>
      <c r="B492" s="4"/>
      <c r="C492" s="185"/>
      <c r="D492" s="264" t="s">
        <v>301</v>
      </c>
      <c r="E492" s="4"/>
      <c r="F492" s="4"/>
      <c r="G492" s="4"/>
      <c r="H492" s="4"/>
      <c r="I492" s="4"/>
      <c r="J492" s="4"/>
      <c r="K492" s="4"/>
      <c r="L492" s="4"/>
      <c r="M492" s="307">
        <f>IF(AND(D23="",V23=""),"",IF(AND(D23&lt;&gt;"",V23&lt;&gt;""),CONCATENATE(D23,Q7,V23),D23))</f>
      </c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4"/>
    </row>
    <row r="493" spans="1:40" ht="12">
      <c r="A493" s="4"/>
      <c r="B493" s="4"/>
      <c r="C493" s="185"/>
      <c r="D493" s="68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</row>
    <row r="494" spans="1:40" ht="15" customHeight="1">
      <c r="A494" s="4"/>
      <c r="B494" s="4"/>
      <c r="C494" s="185"/>
      <c r="D494" s="102" t="s">
        <v>327</v>
      </c>
      <c r="E494" s="296">
        <f>IF(D44="","",D44)</f>
      </c>
      <c r="F494" s="285"/>
      <c r="G494" s="285"/>
      <c r="H494" s="285"/>
      <c r="I494" s="285"/>
      <c r="J494" s="285"/>
      <c r="K494" s="285"/>
      <c r="L494" s="285"/>
      <c r="M494" s="285"/>
      <c r="N494" s="285"/>
      <c r="O494" s="285"/>
      <c r="P494" s="285"/>
      <c r="Q494" s="285"/>
      <c r="R494" s="285"/>
      <c r="S494" s="285"/>
      <c r="T494" s="295"/>
      <c r="U494" s="172"/>
      <c r="V494" s="172" t="s">
        <v>328</v>
      </c>
      <c r="W494" s="172"/>
      <c r="X494" s="172"/>
      <c r="Y494" s="818"/>
      <c r="Z494" s="818"/>
      <c r="AA494" s="818"/>
      <c r="AB494" s="818"/>
      <c r="AC494" s="818"/>
      <c r="AD494" s="818"/>
      <c r="AE494" s="818"/>
      <c r="AF494" s="818"/>
      <c r="AG494" s="818"/>
      <c r="AH494" s="818"/>
      <c r="AI494" s="818"/>
      <c r="AJ494" s="818"/>
      <c r="AK494" s="818"/>
      <c r="AL494" s="818"/>
      <c r="AM494" s="818"/>
      <c r="AN494" s="282"/>
    </row>
    <row r="495" spans="1:40" ht="12">
      <c r="A495" s="4"/>
      <c r="B495" s="4"/>
      <c r="C495" s="185"/>
      <c r="D495" s="283"/>
      <c r="E495" s="282"/>
      <c r="F495" s="282"/>
      <c r="G495" s="282"/>
      <c r="H495" s="282"/>
      <c r="I495" s="282"/>
      <c r="J495" s="282"/>
      <c r="K495" s="282"/>
      <c r="L495" s="282"/>
      <c r="M495" s="282"/>
      <c r="N495" s="282"/>
      <c r="O495" s="282"/>
      <c r="P495" s="282"/>
      <c r="Q495" s="282"/>
      <c r="R495" s="282"/>
      <c r="S495" s="282"/>
      <c r="T495" s="172"/>
      <c r="U495" s="172"/>
      <c r="V495" s="172"/>
      <c r="W495" s="172"/>
      <c r="X495" s="172"/>
      <c r="Y495" s="172"/>
      <c r="Z495" s="172"/>
      <c r="AA495" s="172"/>
      <c r="AB495" s="172"/>
      <c r="AC495" s="172"/>
      <c r="AD495" s="172"/>
      <c r="AE495" s="172"/>
      <c r="AF495" s="172"/>
      <c r="AG495" s="172"/>
      <c r="AH495" s="172"/>
      <c r="AI495" s="172"/>
      <c r="AJ495" s="172"/>
      <c r="AK495" s="172"/>
      <c r="AL495" s="172"/>
      <c r="AM495" s="172"/>
      <c r="AN495" s="282"/>
    </row>
    <row r="496" spans="1:40" ht="6.75" customHeight="1">
      <c r="A496" s="4"/>
      <c r="B496" s="4"/>
      <c r="C496" s="185"/>
      <c r="D496" s="288"/>
      <c r="E496" s="282"/>
      <c r="F496" s="282"/>
      <c r="G496" s="282"/>
      <c r="H496" s="282"/>
      <c r="I496" s="282"/>
      <c r="J496" s="282"/>
      <c r="K496" s="282"/>
      <c r="L496" s="282"/>
      <c r="M496" s="282"/>
      <c r="N496" s="282"/>
      <c r="O496" s="282"/>
      <c r="P496" s="282"/>
      <c r="Q496" s="282"/>
      <c r="R496" s="282"/>
      <c r="S496" s="282"/>
      <c r="T496" s="282"/>
      <c r="U496" s="282"/>
      <c r="V496" s="282"/>
      <c r="W496" s="282"/>
      <c r="X496" s="282"/>
      <c r="Y496" s="282"/>
      <c r="Z496" s="282"/>
      <c r="AA496" s="282"/>
      <c r="AB496" s="282"/>
      <c r="AC496" s="282"/>
      <c r="AD496" s="282"/>
      <c r="AE496" s="282"/>
      <c r="AF496" s="282"/>
      <c r="AG496" s="282"/>
      <c r="AH496" s="282"/>
      <c r="AI496" s="282"/>
      <c r="AJ496" s="282"/>
      <c r="AK496" s="282"/>
      <c r="AL496" s="282"/>
      <c r="AM496" s="282"/>
      <c r="AN496" s="282"/>
    </row>
    <row r="497" spans="1:40" ht="12">
      <c r="A497" s="4"/>
      <c r="B497" s="4"/>
      <c r="C497" s="185"/>
      <c r="D497" s="796" t="s">
        <v>302</v>
      </c>
      <c r="E497" s="797"/>
      <c r="F497" s="797"/>
      <c r="G497" s="797"/>
      <c r="H497" s="797"/>
      <c r="I497" s="797"/>
      <c r="J497" s="797"/>
      <c r="K497" s="797"/>
      <c r="L497" s="797"/>
      <c r="M497" s="798"/>
      <c r="N497" s="141"/>
      <c r="O497" s="787" t="s">
        <v>307</v>
      </c>
      <c r="P497" s="788"/>
      <c r="Q497" s="788"/>
      <c r="R497" s="788"/>
      <c r="S497" s="788"/>
      <c r="T497" s="789"/>
      <c r="U497" s="787" t="s">
        <v>308</v>
      </c>
      <c r="V497" s="788"/>
      <c r="W497" s="788"/>
      <c r="X497" s="788"/>
      <c r="Y497" s="788"/>
      <c r="Z497" s="788"/>
      <c r="AA497" s="789"/>
      <c r="AB497" s="787" t="s">
        <v>331</v>
      </c>
      <c r="AC497" s="788"/>
      <c r="AD497" s="788"/>
      <c r="AE497" s="788"/>
      <c r="AF497" s="788"/>
      <c r="AG497" s="788"/>
      <c r="AH497" s="789"/>
      <c r="AI497" s="787" t="s">
        <v>306</v>
      </c>
      <c r="AJ497" s="788"/>
      <c r="AK497" s="788"/>
      <c r="AL497" s="788"/>
      <c r="AM497" s="789"/>
      <c r="AN497" s="282"/>
    </row>
    <row r="498" spans="1:40" ht="15" customHeight="1">
      <c r="A498" s="4"/>
      <c r="B498" s="4"/>
      <c r="C498" s="185"/>
      <c r="D498" s="799"/>
      <c r="E498" s="800"/>
      <c r="F498" s="800"/>
      <c r="G498" s="800"/>
      <c r="H498" s="800"/>
      <c r="I498" s="800"/>
      <c r="J498" s="800"/>
      <c r="K498" s="800"/>
      <c r="L498" s="800"/>
      <c r="M498" s="801"/>
      <c r="N498" s="141"/>
      <c r="O498" s="790"/>
      <c r="P498" s="791"/>
      <c r="Q498" s="791"/>
      <c r="R498" s="791"/>
      <c r="S498" s="791"/>
      <c r="T498" s="792"/>
      <c r="U498" s="790"/>
      <c r="V498" s="791"/>
      <c r="W498" s="791"/>
      <c r="X498" s="791"/>
      <c r="Y498" s="791"/>
      <c r="Z498" s="791"/>
      <c r="AA498" s="792"/>
      <c r="AB498" s="790"/>
      <c r="AC498" s="791"/>
      <c r="AD498" s="791"/>
      <c r="AE498" s="791"/>
      <c r="AF498" s="791"/>
      <c r="AG498" s="791"/>
      <c r="AH498" s="792"/>
      <c r="AI498" s="790"/>
      <c r="AJ498" s="791"/>
      <c r="AK498" s="791"/>
      <c r="AL498" s="791"/>
      <c r="AM498" s="792"/>
      <c r="AN498" s="282"/>
    </row>
    <row r="499" spans="1:40" ht="15" customHeight="1">
      <c r="A499" s="4"/>
      <c r="B499" s="4"/>
      <c r="C499" s="185"/>
      <c r="D499" s="799"/>
      <c r="E499" s="800"/>
      <c r="F499" s="800"/>
      <c r="G499" s="800"/>
      <c r="H499" s="800"/>
      <c r="I499" s="800"/>
      <c r="J499" s="800"/>
      <c r="K499" s="800"/>
      <c r="L499" s="800"/>
      <c r="M499" s="801"/>
      <c r="N499" s="141"/>
      <c r="O499" s="793"/>
      <c r="P499" s="794"/>
      <c r="Q499" s="794"/>
      <c r="R499" s="794"/>
      <c r="S499" s="794"/>
      <c r="T499" s="795"/>
      <c r="U499" s="793"/>
      <c r="V499" s="794"/>
      <c r="W499" s="794"/>
      <c r="X499" s="794"/>
      <c r="Y499" s="794"/>
      <c r="Z499" s="794"/>
      <c r="AA499" s="795"/>
      <c r="AB499" s="793"/>
      <c r="AC499" s="794"/>
      <c r="AD499" s="794"/>
      <c r="AE499" s="794"/>
      <c r="AF499" s="794"/>
      <c r="AG499" s="794"/>
      <c r="AH499" s="795"/>
      <c r="AI499" s="790"/>
      <c r="AJ499" s="791"/>
      <c r="AK499" s="791"/>
      <c r="AL499" s="791"/>
      <c r="AM499" s="792"/>
      <c r="AN499" s="282"/>
    </row>
    <row r="500" spans="1:40" ht="19.5" customHeight="1">
      <c r="A500" s="4"/>
      <c r="B500" s="4"/>
      <c r="C500" s="185"/>
      <c r="D500" s="289" t="s">
        <v>390</v>
      </c>
      <c r="E500" s="284"/>
      <c r="F500" s="284"/>
      <c r="G500" s="284"/>
      <c r="H500" s="284"/>
      <c r="I500" s="284"/>
      <c r="J500" s="284"/>
      <c r="K500" s="284"/>
      <c r="L500" s="284"/>
      <c r="M500" s="284"/>
      <c r="N500" s="284"/>
      <c r="O500" s="530"/>
      <c r="P500" s="530"/>
      <c r="Q500" s="530"/>
      <c r="R500" s="530"/>
      <c r="S500" s="530"/>
      <c r="T500" s="530"/>
      <c r="U500" s="530"/>
      <c r="V500" s="530"/>
      <c r="W500" s="530"/>
      <c r="X500" s="530"/>
      <c r="Y500" s="530"/>
      <c r="Z500" s="530"/>
      <c r="AA500" s="530"/>
      <c r="AB500" s="530"/>
      <c r="AC500" s="530"/>
      <c r="AD500" s="530"/>
      <c r="AE500" s="530"/>
      <c r="AF500" s="530"/>
      <c r="AG500" s="530"/>
      <c r="AH500" s="530"/>
      <c r="AI500" s="530"/>
      <c r="AJ500" s="530"/>
      <c r="AK500" s="530"/>
      <c r="AL500" s="530"/>
      <c r="AM500" s="531"/>
      <c r="AN500" s="282"/>
    </row>
    <row r="501" spans="1:40" ht="3.75" customHeight="1">
      <c r="A501" s="4"/>
      <c r="B501" s="4"/>
      <c r="C501" s="185"/>
      <c r="D501" s="766"/>
      <c r="E501" s="767"/>
      <c r="F501" s="767"/>
      <c r="G501" s="767"/>
      <c r="H501" s="767"/>
      <c r="I501" s="767"/>
      <c r="J501" s="767"/>
      <c r="K501" s="767"/>
      <c r="L501" s="767"/>
      <c r="M501" s="767"/>
      <c r="N501" s="285"/>
      <c r="O501" s="532"/>
      <c r="P501" s="532"/>
      <c r="Q501" s="532"/>
      <c r="R501" s="532"/>
      <c r="S501" s="532"/>
      <c r="T501" s="532"/>
      <c r="U501" s="532"/>
      <c r="V501" s="532"/>
      <c r="W501" s="532"/>
      <c r="X501" s="532"/>
      <c r="Y501" s="532"/>
      <c r="Z501" s="532"/>
      <c r="AA501" s="532"/>
      <c r="AB501" s="532"/>
      <c r="AC501" s="532"/>
      <c r="AD501" s="532"/>
      <c r="AE501" s="532"/>
      <c r="AF501" s="532"/>
      <c r="AG501" s="532"/>
      <c r="AH501" s="532"/>
      <c r="AI501" s="532"/>
      <c r="AJ501" s="532"/>
      <c r="AK501" s="532"/>
      <c r="AL501" s="532"/>
      <c r="AM501" s="533"/>
      <c r="AN501" s="282"/>
    </row>
    <row r="502" spans="1:42" ht="19.5" customHeight="1">
      <c r="A502" s="4"/>
      <c r="B502" s="4"/>
      <c r="C502" s="185"/>
      <c r="D502" s="768" t="s">
        <v>303</v>
      </c>
      <c r="E502" s="768"/>
      <c r="F502" s="768"/>
      <c r="G502" s="768"/>
      <c r="H502" s="768"/>
      <c r="I502" s="768"/>
      <c r="J502" s="768"/>
      <c r="K502" s="768"/>
      <c r="L502" s="768"/>
      <c r="M502" s="768"/>
      <c r="N502" s="282"/>
      <c r="O502" s="765"/>
      <c r="P502" s="765"/>
      <c r="Q502" s="765"/>
      <c r="R502" s="765"/>
      <c r="S502" s="765"/>
      <c r="T502" s="765"/>
      <c r="U502" s="765"/>
      <c r="V502" s="765"/>
      <c r="W502" s="765"/>
      <c r="X502" s="765"/>
      <c r="Y502" s="765"/>
      <c r="Z502" s="765"/>
      <c r="AA502" s="765"/>
      <c r="AB502" s="765"/>
      <c r="AC502" s="765"/>
      <c r="AD502" s="765"/>
      <c r="AE502" s="765"/>
      <c r="AF502" s="765"/>
      <c r="AG502" s="765"/>
      <c r="AH502" s="765"/>
      <c r="AI502" s="776"/>
      <c r="AJ502" s="776"/>
      <c r="AK502" s="776"/>
      <c r="AL502" s="776"/>
      <c r="AM502" s="776"/>
      <c r="AN502" s="282"/>
      <c r="AP502">
        <f aca="true" t="shared" si="0" ref="AP502:AP524">IF(OR(U502&gt;O502,AB502&gt;U502),1,0)</f>
        <v>0</v>
      </c>
    </row>
    <row r="503" spans="1:42" ht="19.5" customHeight="1">
      <c r="A503" s="4"/>
      <c r="B503" s="4"/>
      <c r="C503" s="185"/>
      <c r="D503" s="764" t="s">
        <v>304</v>
      </c>
      <c r="E503" s="764"/>
      <c r="F503" s="764"/>
      <c r="G503" s="764"/>
      <c r="H503" s="764"/>
      <c r="I503" s="764"/>
      <c r="J503" s="764"/>
      <c r="K503" s="764"/>
      <c r="L503" s="764"/>
      <c r="M503" s="764"/>
      <c r="N503" s="287"/>
      <c r="O503" s="765"/>
      <c r="P503" s="765"/>
      <c r="Q503" s="765"/>
      <c r="R503" s="765"/>
      <c r="S503" s="765"/>
      <c r="T503" s="765"/>
      <c r="U503" s="765"/>
      <c r="V503" s="765"/>
      <c r="W503" s="765"/>
      <c r="X503" s="765"/>
      <c r="Y503" s="765"/>
      <c r="Z503" s="765"/>
      <c r="AA503" s="765"/>
      <c r="AB503" s="765"/>
      <c r="AC503" s="765"/>
      <c r="AD503" s="765"/>
      <c r="AE503" s="765"/>
      <c r="AF503" s="765"/>
      <c r="AG503" s="765"/>
      <c r="AH503" s="765"/>
      <c r="AI503" s="776"/>
      <c r="AJ503" s="776"/>
      <c r="AK503" s="776"/>
      <c r="AL503" s="776"/>
      <c r="AM503" s="776"/>
      <c r="AN503" s="282"/>
      <c r="AP503">
        <f t="shared" si="0"/>
        <v>0</v>
      </c>
    </row>
    <row r="504" spans="1:42" ht="19.5" customHeight="1">
      <c r="A504" s="4"/>
      <c r="B504" s="4"/>
      <c r="C504" s="185"/>
      <c r="D504" s="764" t="s">
        <v>309</v>
      </c>
      <c r="E504" s="764"/>
      <c r="F504" s="764"/>
      <c r="G504" s="764"/>
      <c r="H504" s="764"/>
      <c r="I504" s="764"/>
      <c r="J504" s="764"/>
      <c r="K504" s="764"/>
      <c r="L504" s="764"/>
      <c r="M504" s="764"/>
      <c r="N504" s="287"/>
      <c r="O504" s="765"/>
      <c r="P504" s="765"/>
      <c r="Q504" s="765"/>
      <c r="R504" s="765"/>
      <c r="S504" s="765"/>
      <c r="T504" s="765"/>
      <c r="U504" s="765"/>
      <c r="V504" s="765"/>
      <c r="W504" s="765"/>
      <c r="X504" s="765"/>
      <c r="Y504" s="765"/>
      <c r="Z504" s="765"/>
      <c r="AA504" s="765"/>
      <c r="AB504" s="765"/>
      <c r="AC504" s="765"/>
      <c r="AD504" s="765"/>
      <c r="AE504" s="765"/>
      <c r="AF504" s="765"/>
      <c r="AG504" s="765"/>
      <c r="AH504" s="765"/>
      <c r="AI504" s="776"/>
      <c r="AJ504" s="776"/>
      <c r="AK504" s="776"/>
      <c r="AL504" s="776"/>
      <c r="AM504" s="776"/>
      <c r="AN504" s="282"/>
      <c r="AP504">
        <f>IF(OR(U504&gt;O504,AB504&gt;U504),1,0)</f>
        <v>0</v>
      </c>
    </row>
    <row r="505" spans="1:42" ht="19.5" customHeight="1">
      <c r="A505" s="4"/>
      <c r="B505" s="4"/>
      <c r="C505" s="185"/>
      <c r="D505" s="764" t="s">
        <v>310</v>
      </c>
      <c r="E505" s="764"/>
      <c r="F505" s="764"/>
      <c r="G505" s="764"/>
      <c r="H505" s="764"/>
      <c r="I505" s="764"/>
      <c r="J505" s="764"/>
      <c r="K505" s="764"/>
      <c r="L505" s="764"/>
      <c r="M505" s="764"/>
      <c r="N505" s="287"/>
      <c r="O505" s="765"/>
      <c r="P505" s="765"/>
      <c r="Q505" s="765"/>
      <c r="R505" s="765"/>
      <c r="S505" s="765"/>
      <c r="T505" s="765"/>
      <c r="U505" s="765"/>
      <c r="V505" s="765"/>
      <c r="W505" s="765"/>
      <c r="X505" s="765"/>
      <c r="Y505" s="765"/>
      <c r="Z505" s="765"/>
      <c r="AA505" s="765"/>
      <c r="AB505" s="765"/>
      <c r="AC505" s="765"/>
      <c r="AD505" s="765"/>
      <c r="AE505" s="765"/>
      <c r="AF505" s="765"/>
      <c r="AG505" s="765"/>
      <c r="AH505" s="765"/>
      <c r="AI505" s="776"/>
      <c r="AJ505" s="776"/>
      <c r="AK505" s="776"/>
      <c r="AL505" s="776"/>
      <c r="AM505" s="776"/>
      <c r="AN505" s="282"/>
      <c r="AP505">
        <f t="shared" si="0"/>
        <v>0</v>
      </c>
    </row>
    <row r="506" spans="1:42" ht="19.5" customHeight="1">
      <c r="A506" s="4"/>
      <c r="B506" s="4"/>
      <c r="C506" s="185"/>
      <c r="D506" s="764" t="s">
        <v>311</v>
      </c>
      <c r="E506" s="764"/>
      <c r="F506" s="764"/>
      <c r="G506" s="764"/>
      <c r="H506" s="764"/>
      <c r="I506" s="764"/>
      <c r="J506" s="764"/>
      <c r="K506" s="764"/>
      <c r="L506" s="764"/>
      <c r="M506" s="764"/>
      <c r="N506" s="287"/>
      <c r="O506" s="765"/>
      <c r="P506" s="765"/>
      <c r="Q506" s="765"/>
      <c r="R506" s="765"/>
      <c r="S506" s="765"/>
      <c r="T506" s="765"/>
      <c r="U506" s="765"/>
      <c r="V506" s="765"/>
      <c r="W506" s="765"/>
      <c r="X506" s="765"/>
      <c r="Y506" s="765"/>
      <c r="Z506" s="765"/>
      <c r="AA506" s="765"/>
      <c r="AB506" s="765"/>
      <c r="AC506" s="765"/>
      <c r="AD506" s="765"/>
      <c r="AE506" s="765"/>
      <c r="AF506" s="765"/>
      <c r="AG506" s="765"/>
      <c r="AH506" s="765"/>
      <c r="AI506" s="776"/>
      <c r="AJ506" s="776"/>
      <c r="AK506" s="776"/>
      <c r="AL506" s="776"/>
      <c r="AM506" s="776"/>
      <c r="AN506" s="282"/>
      <c r="AP506">
        <f t="shared" si="0"/>
        <v>0</v>
      </c>
    </row>
    <row r="507" spans="1:42" ht="19.5" customHeight="1">
      <c r="A507" s="4"/>
      <c r="B507" s="4"/>
      <c r="C507" s="185"/>
      <c r="D507" s="764" t="s">
        <v>312</v>
      </c>
      <c r="E507" s="764"/>
      <c r="F507" s="764"/>
      <c r="G507" s="764"/>
      <c r="H507" s="764"/>
      <c r="I507" s="764"/>
      <c r="J507" s="764"/>
      <c r="K507" s="764"/>
      <c r="L507" s="764"/>
      <c r="M507" s="764"/>
      <c r="N507" s="287"/>
      <c r="O507" s="765"/>
      <c r="P507" s="765"/>
      <c r="Q507" s="765"/>
      <c r="R507" s="765"/>
      <c r="S507" s="765"/>
      <c r="T507" s="765"/>
      <c r="U507" s="765"/>
      <c r="V507" s="765"/>
      <c r="W507" s="765"/>
      <c r="X507" s="765"/>
      <c r="Y507" s="765"/>
      <c r="Z507" s="765"/>
      <c r="AA507" s="765"/>
      <c r="AB507" s="765"/>
      <c r="AC507" s="765"/>
      <c r="AD507" s="765"/>
      <c r="AE507" s="765"/>
      <c r="AF507" s="765"/>
      <c r="AG507" s="765"/>
      <c r="AH507" s="765"/>
      <c r="AI507" s="776"/>
      <c r="AJ507" s="776"/>
      <c r="AK507" s="776"/>
      <c r="AL507" s="776"/>
      <c r="AM507" s="776"/>
      <c r="AN507" s="282"/>
      <c r="AP507">
        <f t="shared" si="0"/>
        <v>0</v>
      </c>
    </row>
    <row r="508" spans="1:42" ht="19.5" customHeight="1">
      <c r="A508" s="4"/>
      <c r="B508" s="4"/>
      <c r="C508" s="185"/>
      <c r="D508" s="764" t="s">
        <v>313</v>
      </c>
      <c r="E508" s="764"/>
      <c r="F508" s="764"/>
      <c r="G508" s="764"/>
      <c r="H508" s="764"/>
      <c r="I508" s="764"/>
      <c r="J508" s="764"/>
      <c r="K508" s="764"/>
      <c r="L508" s="764"/>
      <c r="M508" s="764"/>
      <c r="N508" s="287"/>
      <c r="O508" s="765"/>
      <c r="P508" s="765"/>
      <c r="Q508" s="765"/>
      <c r="R508" s="765"/>
      <c r="S508" s="765"/>
      <c r="T508" s="765"/>
      <c r="U508" s="765"/>
      <c r="V508" s="765"/>
      <c r="W508" s="765"/>
      <c r="X508" s="765"/>
      <c r="Y508" s="765"/>
      <c r="Z508" s="765"/>
      <c r="AA508" s="765"/>
      <c r="AB508" s="765"/>
      <c r="AC508" s="765"/>
      <c r="AD508" s="765"/>
      <c r="AE508" s="765"/>
      <c r="AF508" s="765"/>
      <c r="AG508" s="765"/>
      <c r="AH508" s="765"/>
      <c r="AI508" s="776"/>
      <c r="AJ508" s="776"/>
      <c r="AK508" s="776"/>
      <c r="AL508" s="776"/>
      <c r="AM508" s="776"/>
      <c r="AN508" s="282"/>
      <c r="AP508">
        <f t="shared" si="0"/>
        <v>0</v>
      </c>
    </row>
    <row r="509" spans="1:42" ht="19.5" customHeight="1">
      <c r="A509" s="4"/>
      <c r="B509" s="4"/>
      <c r="C509" s="185"/>
      <c r="D509" s="764" t="s">
        <v>314</v>
      </c>
      <c r="E509" s="764"/>
      <c r="F509" s="764"/>
      <c r="G509" s="764"/>
      <c r="H509" s="764"/>
      <c r="I509" s="764"/>
      <c r="J509" s="764"/>
      <c r="K509" s="764"/>
      <c r="L509" s="764"/>
      <c r="M509" s="764"/>
      <c r="N509" s="287"/>
      <c r="O509" s="765"/>
      <c r="P509" s="765"/>
      <c r="Q509" s="765"/>
      <c r="R509" s="765"/>
      <c r="S509" s="765"/>
      <c r="T509" s="765"/>
      <c r="U509" s="765"/>
      <c r="V509" s="765"/>
      <c r="W509" s="765"/>
      <c r="X509" s="765"/>
      <c r="Y509" s="765"/>
      <c r="Z509" s="765"/>
      <c r="AA509" s="765"/>
      <c r="AB509" s="765"/>
      <c r="AC509" s="765"/>
      <c r="AD509" s="765"/>
      <c r="AE509" s="765"/>
      <c r="AF509" s="765"/>
      <c r="AG509" s="765"/>
      <c r="AH509" s="765"/>
      <c r="AI509" s="776"/>
      <c r="AJ509" s="776"/>
      <c r="AK509" s="776"/>
      <c r="AL509" s="776"/>
      <c r="AM509" s="776"/>
      <c r="AN509" s="282"/>
      <c r="AP509">
        <f t="shared" si="0"/>
        <v>0</v>
      </c>
    </row>
    <row r="510" spans="1:42" ht="19.5" customHeight="1">
      <c r="A510" s="4"/>
      <c r="B510" s="4"/>
      <c r="C510" s="185"/>
      <c r="D510" s="764" t="s">
        <v>315</v>
      </c>
      <c r="E510" s="764"/>
      <c r="F510" s="764"/>
      <c r="G510" s="764"/>
      <c r="H510" s="764"/>
      <c r="I510" s="764"/>
      <c r="J510" s="764"/>
      <c r="K510" s="764"/>
      <c r="L510" s="764"/>
      <c r="M510" s="764"/>
      <c r="N510" s="287"/>
      <c r="O510" s="765"/>
      <c r="P510" s="765"/>
      <c r="Q510" s="765"/>
      <c r="R510" s="765"/>
      <c r="S510" s="765"/>
      <c r="T510" s="765"/>
      <c r="U510" s="765"/>
      <c r="V510" s="765"/>
      <c r="W510" s="765"/>
      <c r="X510" s="765"/>
      <c r="Y510" s="765"/>
      <c r="Z510" s="765"/>
      <c r="AA510" s="765"/>
      <c r="AB510" s="765"/>
      <c r="AC510" s="765"/>
      <c r="AD510" s="765"/>
      <c r="AE510" s="765"/>
      <c r="AF510" s="765"/>
      <c r="AG510" s="765"/>
      <c r="AH510" s="765"/>
      <c r="AI510" s="776"/>
      <c r="AJ510" s="776"/>
      <c r="AK510" s="776"/>
      <c r="AL510" s="776"/>
      <c r="AM510" s="776"/>
      <c r="AN510" s="282"/>
      <c r="AP510">
        <f t="shared" si="0"/>
        <v>0</v>
      </c>
    </row>
    <row r="511" spans="1:42" ht="19.5" customHeight="1">
      <c r="A511" s="4"/>
      <c r="B511" s="4"/>
      <c r="C511" s="185"/>
      <c r="D511" s="764" t="s">
        <v>316</v>
      </c>
      <c r="E511" s="764"/>
      <c r="F511" s="764"/>
      <c r="G511" s="764"/>
      <c r="H511" s="764"/>
      <c r="I511" s="764"/>
      <c r="J511" s="764"/>
      <c r="K511" s="764"/>
      <c r="L511" s="764"/>
      <c r="M511" s="764"/>
      <c r="N511" s="287"/>
      <c r="O511" s="765"/>
      <c r="P511" s="765"/>
      <c r="Q511" s="765"/>
      <c r="R511" s="765"/>
      <c r="S511" s="765"/>
      <c r="T511" s="765"/>
      <c r="U511" s="765"/>
      <c r="V511" s="765"/>
      <c r="W511" s="765"/>
      <c r="X511" s="765"/>
      <c r="Y511" s="765"/>
      <c r="Z511" s="765"/>
      <c r="AA511" s="765"/>
      <c r="AB511" s="765"/>
      <c r="AC511" s="765"/>
      <c r="AD511" s="765"/>
      <c r="AE511" s="765"/>
      <c r="AF511" s="765"/>
      <c r="AG511" s="765"/>
      <c r="AH511" s="765"/>
      <c r="AI511" s="776"/>
      <c r="AJ511" s="776"/>
      <c r="AK511" s="776"/>
      <c r="AL511" s="776"/>
      <c r="AM511" s="776"/>
      <c r="AN511" s="282"/>
      <c r="AP511">
        <f t="shared" si="0"/>
        <v>0</v>
      </c>
    </row>
    <row r="512" spans="1:42" ht="19.5" customHeight="1">
      <c r="A512" s="4"/>
      <c r="B512" s="4"/>
      <c r="C512" s="185"/>
      <c r="D512" s="764" t="s">
        <v>391</v>
      </c>
      <c r="E512" s="764"/>
      <c r="F512" s="764"/>
      <c r="G512" s="764"/>
      <c r="H512" s="764"/>
      <c r="I512" s="764"/>
      <c r="J512" s="764"/>
      <c r="K512" s="764"/>
      <c r="L512" s="764"/>
      <c r="M512" s="764"/>
      <c r="N512" s="287"/>
      <c r="O512" s="765"/>
      <c r="P512" s="765"/>
      <c r="Q512" s="765"/>
      <c r="R512" s="765"/>
      <c r="S512" s="765"/>
      <c r="T512" s="765"/>
      <c r="U512" s="765"/>
      <c r="V512" s="765"/>
      <c r="W512" s="765"/>
      <c r="X512" s="765"/>
      <c r="Y512" s="765"/>
      <c r="Z512" s="765"/>
      <c r="AA512" s="765"/>
      <c r="AB512" s="765"/>
      <c r="AC512" s="765"/>
      <c r="AD512" s="765"/>
      <c r="AE512" s="765"/>
      <c r="AF512" s="765"/>
      <c r="AG512" s="765"/>
      <c r="AH512" s="765"/>
      <c r="AI512" s="776"/>
      <c r="AJ512" s="776"/>
      <c r="AK512" s="776"/>
      <c r="AL512" s="776"/>
      <c r="AM512" s="776"/>
      <c r="AN512" s="282"/>
      <c r="AP512">
        <f t="shared" si="0"/>
        <v>0</v>
      </c>
    </row>
    <row r="513" spans="1:42" ht="19.5" customHeight="1">
      <c r="A513" s="4"/>
      <c r="B513" s="4"/>
      <c r="C513" s="185"/>
      <c r="D513" s="764" t="s">
        <v>317</v>
      </c>
      <c r="E513" s="764"/>
      <c r="F513" s="764"/>
      <c r="G513" s="764"/>
      <c r="H513" s="764"/>
      <c r="I513" s="764"/>
      <c r="J513" s="764"/>
      <c r="K513" s="764"/>
      <c r="L513" s="764"/>
      <c r="M513" s="764"/>
      <c r="N513" s="287"/>
      <c r="O513" s="765"/>
      <c r="P513" s="765"/>
      <c r="Q513" s="765"/>
      <c r="R513" s="765"/>
      <c r="S513" s="765"/>
      <c r="T513" s="765"/>
      <c r="U513" s="765"/>
      <c r="V513" s="765"/>
      <c r="W513" s="765"/>
      <c r="X513" s="765"/>
      <c r="Y513" s="765"/>
      <c r="Z513" s="765"/>
      <c r="AA513" s="765"/>
      <c r="AB513" s="765"/>
      <c r="AC513" s="765"/>
      <c r="AD513" s="765"/>
      <c r="AE513" s="765"/>
      <c r="AF513" s="765"/>
      <c r="AG513" s="765"/>
      <c r="AH513" s="765"/>
      <c r="AI513" s="776"/>
      <c r="AJ513" s="776"/>
      <c r="AK513" s="776"/>
      <c r="AL513" s="776"/>
      <c r="AM513" s="776"/>
      <c r="AN513" s="282"/>
      <c r="AP513">
        <f t="shared" si="0"/>
        <v>0</v>
      </c>
    </row>
    <row r="514" spans="1:42" ht="19.5" customHeight="1">
      <c r="A514" s="4"/>
      <c r="B514" s="4"/>
      <c r="C514" s="185"/>
      <c r="D514" s="764" t="s">
        <v>318</v>
      </c>
      <c r="E514" s="764"/>
      <c r="F514" s="764"/>
      <c r="G514" s="764"/>
      <c r="H514" s="764"/>
      <c r="I514" s="764"/>
      <c r="J514" s="764"/>
      <c r="K514" s="764"/>
      <c r="L514" s="764"/>
      <c r="M514" s="764"/>
      <c r="N514" s="287"/>
      <c r="O514" s="765"/>
      <c r="P514" s="765"/>
      <c r="Q514" s="765"/>
      <c r="R514" s="765"/>
      <c r="S514" s="765"/>
      <c r="T514" s="765"/>
      <c r="U514" s="765"/>
      <c r="V514" s="765"/>
      <c r="W514" s="765"/>
      <c r="X514" s="765"/>
      <c r="Y514" s="765"/>
      <c r="Z514" s="765"/>
      <c r="AA514" s="765"/>
      <c r="AB514" s="765"/>
      <c r="AC514" s="765"/>
      <c r="AD514" s="765"/>
      <c r="AE514" s="765"/>
      <c r="AF514" s="765"/>
      <c r="AG514" s="765"/>
      <c r="AH514" s="765"/>
      <c r="AI514" s="776"/>
      <c r="AJ514" s="776"/>
      <c r="AK514" s="776"/>
      <c r="AL514" s="776"/>
      <c r="AM514" s="776"/>
      <c r="AN514" s="282"/>
      <c r="AP514">
        <f t="shared" si="0"/>
        <v>0</v>
      </c>
    </row>
    <row r="515" spans="1:42" ht="19.5" customHeight="1">
      <c r="A515" s="4"/>
      <c r="B515" s="4"/>
      <c r="C515" s="185"/>
      <c r="D515" s="764" t="s">
        <v>319</v>
      </c>
      <c r="E515" s="764"/>
      <c r="F515" s="764"/>
      <c r="G515" s="764"/>
      <c r="H515" s="764"/>
      <c r="I515" s="764"/>
      <c r="J515" s="764"/>
      <c r="K515" s="764"/>
      <c r="L515" s="764"/>
      <c r="M515" s="764"/>
      <c r="N515" s="287"/>
      <c r="O515" s="765"/>
      <c r="P515" s="765"/>
      <c r="Q515" s="765"/>
      <c r="R515" s="765"/>
      <c r="S515" s="765"/>
      <c r="T515" s="765"/>
      <c r="U515" s="765"/>
      <c r="V515" s="765"/>
      <c r="W515" s="765"/>
      <c r="X515" s="765"/>
      <c r="Y515" s="765"/>
      <c r="Z515" s="765"/>
      <c r="AA515" s="765"/>
      <c r="AB515" s="765"/>
      <c r="AC515" s="765"/>
      <c r="AD515" s="765"/>
      <c r="AE515" s="765"/>
      <c r="AF515" s="765"/>
      <c r="AG515" s="765"/>
      <c r="AH515" s="765"/>
      <c r="AI515" s="776"/>
      <c r="AJ515" s="776"/>
      <c r="AK515" s="776"/>
      <c r="AL515" s="776"/>
      <c r="AM515" s="776"/>
      <c r="AN515" s="282"/>
      <c r="AP515">
        <f t="shared" si="0"/>
        <v>0</v>
      </c>
    </row>
    <row r="516" spans="1:42" ht="23.25" customHeight="1">
      <c r="A516" s="4"/>
      <c r="B516" s="4"/>
      <c r="C516" s="185"/>
      <c r="D516" s="802" t="s">
        <v>320</v>
      </c>
      <c r="E516" s="802"/>
      <c r="F516" s="802"/>
      <c r="G516" s="802"/>
      <c r="H516" s="802"/>
      <c r="I516" s="802"/>
      <c r="J516" s="802"/>
      <c r="K516" s="802"/>
      <c r="L516" s="802"/>
      <c r="M516" s="802"/>
      <c r="N516" s="287"/>
      <c r="O516" s="765"/>
      <c r="P516" s="765"/>
      <c r="Q516" s="765"/>
      <c r="R516" s="765"/>
      <c r="S516" s="765"/>
      <c r="T516" s="765"/>
      <c r="U516" s="765"/>
      <c r="V516" s="765"/>
      <c r="W516" s="765"/>
      <c r="X516" s="765"/>
      <c r="Y516" s="765"/>
      <c r="Z516" s="765"/>
      <c r="AA516" s="765"/>
      <c r="AB516" s="765"/>
      <c r="AC516" s="765"/>
      <c r="AD516" s="765"/>
      <c r="AE516" s="765"/>
      <c r="AF516" s="765"/>
      <c r="AG516" s="765"/>
      <c r="AH516" s="765"/>
      <c r="AI516" s="776"/>
      <c r="AJ516" s="776"/>
      <c r="AK516" s="776"/>
      <c r="AL516" s="776"/>
      <c r="AM516" s="776"/>
      <c r="AN516" s="282"/>
      <c r="AP516">
        <f t="shared" si="0"/>
        <v>0</v>
      </c>
    </row>
    <row r="517" spans="1:42" ht="19.5" customHeight="1">
      <c r="A517" s="4"/>
      <c r="B517" s="4"/>
      <c r="C517" s="185"/>
      <c r="D517" s="778" t="s">
        <v>321</v>
      </c>
      <c r="E517" s="779"/>
      <c r="F517" s="779"/>
      <c r="G517" s="779"/>
      <c r="H517" s="779"/>
      <c r="I517" s="779"/>
      <c r="J517" s="779"/>
      <c r="K517" s="779"/>
      <c r="L517" s="779"/>
      <c r="M517" s="780"/>
      <c r="N517" s="287"/>
      <c r="O517" s="765"/>
      <c r="P517" s="765"/>
      <c r="Q517" s="765"/>
      <c r="R517" s="765"/>
      <c r="S517" s="765"/>
      <c r="T517" s="765"/>
      <c r="U517" s="765"/>
      <c r="V517" s="765"/>
      <c r="W517" s="765"/>
      <c r="X517" s="765"/>
      <c r="Y517" s="765"/>
      <c r="Z517" s="765"/>
      <c r="AA517" s="765"/>
      <c r="AB517" s="765"/>
      <c r="AC517" s="765"/>
      <c r="AD517" s="765"/>
      <c r="AE517" s="765"/>
      <c r="AF517" s="765"/>
      <c r="AG517" s="765"/>
      <c r="AH517" s="765"/>
      <c r="AI517" s="776"/>
      <c r="AJ517" s="776"/>
      <c r="AK517" s="776"/>
      <c r="AL517" s="776"/>
      <c r="AM517" s="776"/>
      <c r="AN517" s="282"/>
      <c r="AP517">
        <f t="shared" si="0"/>
        <v>0</v>
      </c>
    </row>
    <row r="518" spans="1:42" ht="19.5" customHeight="1">
      <c r="A518" s="4"/>
      <c r="B518" s="4"/>
      <c r="C518" s="185"/>
      <c r="D518" s="772" t="s">
        <v>474</v>
      </c>
      <c r="E518" s="773"/>
      <c r="F518" s="773"/>
      <c r="G518" s="773"/>
      <c r="H518" s="773"/>
      <c r="I518" s="773"/>
      <c r="J518" s="773"/>
      <c r="K518" s="773"/>
      <c r="L518" s="773"/>
      <c r="M518" s="774"/>
      <c r="N518" s="287"/>
      <c r="O518" s="765"/>
      <c r="P518" s="765"/>
      <c r="Q518" s="765"/>
      <c r="R518" s="765"/>
      <c r="S518" s="765"/>
      <c r="T518" s="765"/>
      <c r="U518" s="765"/>
      <c r="V518" s="765"/>
      <c r="W518" s="765"/>
      <c r="X518" s="765"/>
      <c r="Y518" s="765"/>
      <c r="Z518" s="765"/>
      <c r="AA518" s="765"/>
      <c r="AB518" s="765"/>
      <c r="AC518" s="765"/>
      <c r="AD518" s="765"/>
      <c r="AE518" s="765"/>
      <c r="AF518" s="765"/>
      <c r="AG518" s="765"/>
      <c r="AH518" s="765"/>
      <c r="AI518" s="776"/>
      <c r="AJ518" s="776"/>
      <c r="AK518" s="776"/>
      <c r="AL518" s="776"/>
      <c r="AM518" s="776"/>
      <c r="AN518" s="282"/>
      <c r="AP518">
        <f t="shared" si="0"/>
        <v>0</v>
      </c>
    </row>
    <row r="519" spans="1:42" ht="19.5" customHeight="1">
      <c r="A519" s="4"/>
      <c r="B519" s="4"/>
      <c r="C519" s="185"/>
      <c r="D519" s="823"/>
      <c r="E519" s="773"/>
      <c r="F519" s="773"/>
      <c r="G519" s="773"/>
      <c r="H519" s="773"/>
      <c r="I519" s="773"/>
      <c r="J519" s="773"/>
      <c r="K519" s="773"/>
      <c r="L519" s="773"/>
      <c r="M519" s="774"/>
      <c r="N519" s="287"/>
      <c r="O519" s="765"/>
      <c r="P519" s="765"/>
      <c r="Q519" s="765"/>
      <c r="R519" s="765"/>
      <c r="S519" s="765"/>
      <c r="T519" s="765"/>
      <c r="U519" s="765"/>
      <c r="V519" s="765"/>
      <c r="W519" s="765"/>
      <c r="X519" s="765"/>
      <c r="Y519" s="765"/>
      <c r="Z519" s="765"/>
      <c r="AA519" s="765"/>
      <c r="AB519" s="765"/>
      <c r="AC519" s="765"/>
      <c r="AD519" s="765"/>
      <c r="AE519" s="765"/>
      <c r="AF519" s="765"/>
      <c r="AG519" s="765"/>
      <c r="AH519" s="765"/>
      <c r="AI519" s="776"/>
      <c r="AJ519" s="776"/>
      <c r="AK519" s="776"/>
      <c r="AL519" s="776"/>
      <c r="AM519" s="776"/>
      <c r="AN519" s="282"/>
      <c r="AP519">
        <f t="shared" si="0"/>
        <v>0</v>
      </c>
    </row>
    <row r="520" spans="1:42" ht="19.5" customHeight="1">
      <c r="A520" s="4"/>
      <c r="B520" s="4"/>
      <c r="C520" s="185"/>
      <c r="D520" s="823"/>
      <c r="E520" s="773"/>
      <c r="F520" s="773"/>
      <c r="G520" s="773"/>
      <c r="H520" s="773"/>
      <c r="I520" s="773"/>
      <c r="J520" s="773"/>
      <c r="K520" s="773"/>
      <c r="L520" s="773"/>
      <c r="M520" s="774"/>
      <c r="N520" s="287"/>
      <c r="O520" s="765"/>
      <c r="P520" s="765"/>
      <c r="Q520" s="765"/>
      <c r="R520" s="765"/>
      <c r="S520" s="765"/>
      <c r="T520" s="765"/>
      <c r="U520" s="765"/>
      <c r="V520" s="765"/>
      <c r="W520" s="765"/>
      <c r="X520" s="765"/>
      <c r="Y520" s="765"/>
      <c r="Z520" s="765"/>
      <c r="AA520" s="765"/>
      <c r="AB520" s="765"/>
      <c r="AC520" s="765"/>
      <c r="AD520" s="765"/>
      <c r="AE520" s="765"/>
      <c r="AF520" s="765"/>
      <c r="AG520" s="765"/>
      <c r="AH520" s="765"/>
      <c r="AI520" s="776"/>
      <c r="AJ520" s="776"/>
      <c r="AK520" s="776"/>
      <c r="AL520" s="776"/>
      <c r="AM520" s="776"/>
      <c r="AN520" s="282"/>
      <c r="AP520">
        <f t="shared" si="0"/>
        <v>0</v>
      </c>
    </row>
    <row r="521" spans="1:42" ht="19.5" customHeight="1">
      <c r="A521" s="4"/>
      <c r="B521" s="4"/>
      <c r="C521" s="185"/>
      <c r="D521" s="823"/>
      <c r="E521" s="773"/>
      <c r="F521" s="773"/>
      <c r="G521" s="773"/>
      <c r="H521" s="773"/>
      <c r="I521" s="773"/>
      <c r="J521" s="773"/>
      <c r="K521" s="773"/>
      <c r="L521" s="773"/>
      <c r="M521" s="774"/>
      <c r="N521" s="287"/>
      <c r="O521" s="765"/>
      <c r="P521" s="765"/>
      <c r="Q521" s="765"/>
      <c r="R521" s="765"/>
      <c r="S521" s="765"/>
      <c r="T521" s="765"/>
      <c r="U521" s="765"/>
      <c r="V521" s="765"/>
      <c r="W521" s="765"/>
      <c r="X521" s="765"/>
      <c r="Y521" s="765"/>
      <c r="Z521" s="765"/>
      <c r="AA521" s="765"/>
      <c r="AB521" s="765"/>
      <c r="AC521" s="765"/>
      <c r="AD521" s="765"/>
      <c r="AE521" s="765"/>
      <c r="AF521" s="765"/>
      <c r="AG521" s="765"/>
      <c r="AH521" s="765"/>
      <c r="AI521" s="776"/>
      <c r="AJ521" s="776"/>
      <c r="AK521" s="776"/>
      <c r="AL521" s="776"/>
      <c r="AM521" s="776"/>
      <c r="AN521" s="282"/>
      <c r="AP521">
        <f t="shared" si="0"/>
        <v>0</v>
      </c>
    </row>
    <row r="522" spans="1:42" ht="19.5" customHeight="1">
      <c r="A522" s="4"/>
      <c r="B522" s="4"/>
      <c r="C522" s="185"/>
      <c r="D522" s="764" t="s">
        <v>322</v>
      </c>
      <c r="E522" s="764"/>
      <c r="F522" s="764"/>
      <c r="G522" s="764"/>
      <c r="H522" s="764"/>
      <c r="I522" s="764"/>
      <c r="J522" s="764"/>
      <c r="K522" s="764"/>
      <c r="L522" s="764"/>
      <c r="M522" s="764"/>
      <c r="N522" s="287"/>
      <c r="O522" s="765"/>
      <c r="P522" s="765"/>
      <c r="Q522" s="765"/>
      <c r="R522" s="765"/>
      <c r="S522" s="765"/>
      <c r="T522" s="765"/>
      <c r="U522" s="765"/>
      <c r="V522" s="765"/>
      <c r="W522" s="765"/>
      <c r="X522" s="765"/>
      <c r="Y522" s="765"/>
      <c r="Z522" s="765"/>
      <c r="AA522" s="765"/>
      <c r="AB522" s="765"/>
      <c r="AC522" s="765"/>
      <c r="AD522" s="765"/>
      <c r="AE522" s="765"/>
      <c r="AF522" s="765"/>
      <c r="AG522" s="765"/>
      <c r="AH522" s="765"/>
      <c r="AI522" s="776"/>
      <c r="AJ522" s="776"/>
      <c r="AK522" s="776"/>
      <c r="AL522" s="776"/>
      <c r="AM522" s="776"/>
      <c r="AN522" s="282"/>
      <c r="AP522">
        <f t="shared" si="0"/>
        <v>0</v>
      </c>
    </row>
    <row r="523" spans="1:40" ht="19.5" customHeight="1">
      <c r="A523" s="4"/>
      <c r="B523" s="4"/>
      <c r="C523" s="185"/>
      <c r="D523" s="786" t="s">
        <v>305</v>
      </c>
      <c r="E523" s="786"/>
      <c r="F523" s="786"/>
      <c r="G523" s="786"/>
      <c r="H523" s="786"/>
      <c r="I523" s="786"/>
      <c r="J523" s="786"/>
      <c r="K523" s="786"/>
      <c r="L523" s="786"/>
      <c r="M523" s="786"/>
      <c r="N523" s="287"/>
      <c r="O523" s="775">
        <f>IF(SUM(O502:T522)=0,"",(SUM(O502:T522)))</f>
      </c>
      <c r="P523" s="775"/>
      <c r="Q523" s="775"/>
      <c r="R523" s="775"/>
      <c r="S523" s="775"/>
      <c r="T523" s="775"/>
      <c r="U523" s="775">
        <f>IF(SUM(U502:AA522)=0,"",(SUM(U502:AA522)))</f>
      </c>
      <c r="V523" s="775"/>
      <c r="W523" s="775"/>
      <c r="X523" s="775"/>
      <c r="Y523" s="775"/>
      <c r="Z523" s="775"/>
      <c r="AA523" s="775"/>
      <c r="AB523" s="775">
        <f>IF(SUM(AB502:AH522)=0,"",(SUM(AB502:AH522)))</f>
      </c>
      <c r="AC523" s="775"/>
      <c r="AD523" s="775"/>
      <c r="AE523" s="775"/>
      <c r="AF523" s="775"/>
      <c r="AG523" s="775"/>
      <c r="AH523" s="775"/>
      <c r="AI523" s="776"/>
      <c r="AJ523" s="776"/>
      <c r="AK523" s="776"/>
      <c r="AL523" s="776"/>
      <c r="AM523" s="776"/>
      <c r="AN523" s="282"/>
    </row>
    <row r="524" spans="1:42" ht="22.5" customHeight="1">
      <c r="A524" s="4"/>
      <c r="B524" s="4"/>
      <c r="C524" s="185"/>
      <c r="D524" s="290" t="s">
        <v>392</v>
      </c>
      <c r="E524" s="286"/>
      <c r="F524" s="286"/>
      <c r="G524" s="286"/>
      <c r="H524" s="286"/>
      <c r="I524" s="286"/>
      <c r="J524" s="286"/>
      <c r="K524" s="286"/>
      <c r="L524" s="286"/>
      <c r="M524" s="286"/>
      <c r="N524" s="282"/>
      <c r="O524" s="765"/>
      <c r="P524" s="765"/>
      <c r="Q524" s="765"/>
      <c r="R524" s="765"/>
      <c r="S524" s="765"/>
      <c r="T524" s="765"/>
      <c r="U524" s="765"/>
      <c r="V524" s="765"/>
      <c r="W524" s="765"/>
      <c r="X524" s="765"/>
      <c r="Y524" s="765"/>
      <c r="Z524" s="765"/>
      <c r="AA524" s="765"/>
      <c r="AB524" s="765"/>
      <c r="AC524" s="765"/>
      <c r="AD524" s="765"/>
      <c r="AE524" s="765"/>
      <c r="AF524" s="765"/>
      <c r="AG524" s="765"/>
      <c r="AH524" s="765"/>
      <c r="AI524" s="776"/>
      <c r="AJ524" s="776"/>
      <c r="AK524" s="776"/>
      <c r="AL524" s="776"/>
      <c r="AM524" s="776"/>
      <c r="AN524" s="282"/>
      <c r="AP524">
        <f t="shared" si="0"/>
        <v>0</v>
      </c>
    </row>
    <row r="525" spans="1:42" ht="22.5" customHeight="1">
      <c r="A525" s="4"/>
      <c r="B525" s="4"/>
      <c r="C525" s="185"/>
      <c r="D525" s="784" t="s">
        <v>393</v>
      </c>
      <c r="E525" s="785"/>
      <c r="F525" s="785"/>
      <c r="G525" s="785"/>
      <c r="H525" s="785"/>
      <c r="I525" s="785"/>
      <c r="J525" s="785"/>
      <c r="K525" s="785"/>
      <c r="L525" s="785"/>
      <c r="M525" s="785"/>
      <c r="N525" s="282"/>
      <c r="O525" s="765"/>
      <c r="P525" s="765"/>
      <c r="Q525" s="765"/>
      <c r="R525" s="765"/>
      <c r="S525" s="765"/>
      <c r="T525" s="765"/>
      <c r="U525" s="765"/>
      <c r="V525" s="765"/>
      <c r="W525" s="765"/>
      <c r="X525" s="765"/>
      <c r="Y525" s="765"/>
      <c r="Z525" s="765"/>
      <c r="AA525" s="765"/>
      <c r="AB525" s="765"/>
      <c r="AC525" s="765"/>
      <c r="AD525" s="765"/>
      <c r="AE525" s="765"/>
      <c r="AF525" s="765"/>
      <c r="AG525" s="765"/>
      <c r="AH525" s="765"/>
      <c r="AI525" s="776"/>
      <c r="AJ525" s="776"/>
      <c r="AK525" s="776"/>
      <c r="AL525" s="776"/>
      <c r="AM525" s="776"/>
      <c r="AN525" s="282"/>
      <c r="AP525">
        <f>IF(OR(U525&gt;O525,AB525&gt;U525),1,0)</f>
        <v>0</v>
      </c>
    </row>
    <row r="526" spans="1:40" ht="36.75" customHeight="1">
      <c r="A526" s="4"/>
      <c r="B526" s="4"/>
      <c r="C526" s="185"/>
      <c r="D526" s="781" t="s">
        <v>394</v>
      </c>
      <c r="E526" s="782"/>
      <c r="F526" s="782"/>
      <c r="G526" s="782"/>
      <c r="H526" s="782"/>
      <c r="I526" s="782"/>
      <c r="J526" s="782"/>
      <c r="K526" s="782"/>
      <c r="L526" s="782"/>
      <c r="M526" s="783"/>
      <c r="N526" s="282"/>
      <c r="O526" s="769">
        <f>IF(SUM(O502:T522)+SUM(O524:T525)=0,"",SUM(O502:T522)+SUM(O524:T525))</f>
      </c>
      <c r="P526" s="770"/>
      <c r="Q526" s="770"/>
      <c r="R526" s="770"/>
      <c r="S526" s="770"/>
      <c r="T526" s="771"/>
      <c r="U526" s="769">
        <f>IF(SUM(U502:AA522)+SUM(U524:AA525)=0,"",SUM(U502:AA522)+SUM(U524:AA525))</f>
      </c>
      <c r="V526" s="770"/>
      <c r="W526" s="770"/>
      <c r="X526" s="770"/>
      <c r="Y526" s="770"/>
      <c r="Z526" s="770"/>
      <c r="AA526" s="771"/>
      <c r="AB526" s="769">
        <f>IF(SUM(AB502:AH522)+SUM(AB524:AH525)=0,"",SUM(SUM(AB502:AH522)+SUM(AB524:AH525)))</f>
      </c>
      <c r="AC526" s="770"/>
      <c r="AD526" s="770"/>
      <c r="AE526" s="770"/>
      <c r="AF526" s="770"/>
      <c r="AG526" s="770"/>
      <c r="AH526" s="771"/>
      <c r="AI526" s="777"/>
      <c r="AJ526" s="777"/>
      <c r="AK526" s="777"/>
      <c r="AL526" s="777"/>
      <c r="AM526" s="777"/>
      <c r="AN526" s="282"/>
    </row>
    <row r="527" spans="1:40" ht="12">
      <c r="A527" s="4"/>
      <c r="B527" s="4"/>
      <c r="C527" s="4"/>
      <c r="D527" s="282"/>
      <c r="E527" s="282"/>
      <c r="F527" s="282"/>
      <c r="G527" s="282"/>
      <c r="H527" s="282"/>
      <c r="I527" s="282"/>
      <c r="J527" s="282"/>
      <c r="K527" s="282"/>
      <c r="L527" s="282"/>
      <c r="M527" s="282"/>
      <c r="N527" s="282"/>
      <c r="O527" s="282"/>
      <c r="P527" s="282"/>
      <c r="Q527" s="282"/>
      <c r="R527" s="282"/>
      <c r="S527" s="282"/>
      <c r="T527" s="282"/>
      <c r="U527" s="282"/>
      <c r="V527" s="282"/>
      <c r="W527" s="282"/>
      <c r="X527" s="282"/>
      <c r="Y527" s="282"/>
      <c r="Z527" s="282"/>
      <c r="AA527" s="282"/>
      <c r="AB527" s="282"/>
      <c r="AC527" s="282"/>
      <c r="AD527" s="282"/>
      <c r="AE527" s="282"/>
      <c r="AF527" s="282"/>
      <c r="AG527" s="282"/>
      <c r="AH527" s="282"/>
      <c r="AI527" s="282"/>
      <c r="AJ527" s="282"/>
      <c r="AK527" s="282"/>
      <c r="AL527" s="282"/>
      <c r="AM527" s="282"/>
      <c r="AN527" s="282"/>
    </row>
    <row r="528" spans="1:40" ht="1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</row>
    <row r="529" spans="1:40" ht="1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</row>
    <row r="530" spans="1:40" ht="1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</row>
    <row r="531" spans="1:40" ht="39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</row>
    <row r="532" spans="1:40" ht="21" customHeight="1">
      <c r="A532" s="4"/>
      <c r="B532" s="33" t="s">
        <v>140</v>
      </c>
      <c r="C532" s="4"/>
      <c r="D532" s="4"/>
      <c r="E532" s="4"/>
      <c r="F532" s="539">
        <f>IF(AND(D23="",V23=""),"",IF(AND(D23&lt;&gt;"",V23&lt;&gt;""),CONCATENATE(D23,Q7,V23),D23))</f>
      </c>
      <c r="G532" s="539"/>
      <c r="H532" s="539"/>
      <c r="I532" s="539"/>
      <c r="J532" s="539"/>
      <c r="K532" s="539"/>
      <c r="L532" s="539"/>
      <c r="M532" s="539"/>
      <c r="N532" s="539"/>
      <c r="O532" s="539"/>
      <c r="P532" s="539"/>
      <c r="Q532" s="539"/>
      <c r="R532" s="539"/>
      <c r="S532" s="539"/>
      <c r="T532" s="539"/>
      <c r="U532" s="539"/>
      <c r="V532" s="539"/>
      <c r="W532" s="399"/>
      <c r="X532" s="4"/>
      <c r="Y532" s="4" t="s">
        <v>326</v>
      </c>
      <c r="AA532" s="4"/>
      <c r="AB532" s="524">
        <f ca="1">IF(D23="","",TODAY())</f>
      </c>
      <c r="AC532" s="524"/>
      <c r="AD532" s="524"/>
      <c r="AE532" s="524"/>
      <c r="AF532" s="278"/>
      <c r="AG532" s="4"/>
      <c r="AH532" s="8" t="s">
        <v>323</v>
      </c>
      <c r="AI532" s="4"/>
      <c r="AJ532" s="4"/>
      <c r="AK532" s="4"/>
      <c r="AL532" s="4"/>
      <c r="AM532" s="4"/>
      <c r="AN532" s="4"/>
    </row>
    <row r="533" spans="1:40" ht="6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172"/>
      <c r="AD533" s="172"/>
      <c r="AE533" s="172"/>
      <c r="AF533" s="172"/>
      <c r="AG533" s="4"/>
      <c r="AH533" s="4"/>
      <c r="AI533" s="4"/>
      <c r="AJ533" s="4"/>
      <c r="AK533" s="4"/>
      <c r="AL533" s="4"/>
      <c r="AM533" s="4"/>
      <c r="AN533" s="4"/>
    </row>
    <row r="534" spans="1:40" ht="1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</row>
    <row r="535" spans="1:40" ht="18" customHeight="1">
      <c r="A535" s="4"/>
      <c r="B535" s="4"/>
      <c r="C535" s="185"/>
      <c r="D535" s="360" t="s">
        <v>380</v>
      </c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</row>
    <row r="536" spans="1:40" ht="12">
      <c r="A536" s="4"/>
      <c r="B536" s="4"/>
      <c r="C536" s="185"/>
      <c r="D536" s="68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</row>
    <row r="537" spans="1:40" ht="20.25">
      <c r="A537" s="4"/>
      <c r="B537" s="4"/>
      <c r="C537" s="185"/>
      <c r="D537" s="438" t="s">
        <v>444</v>
      </c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</row>
    <row r="538" spans="1:40" ht="12">
      <c r="A538" s="4"/>
      <c r="B538" s="4"/>
      <c r="C538" s="185"/>
      <c r="D538" s="6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7" t="s">
        <v>54</v>
      </c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</row>
    <row r="539" spans="1:40" ht="12.75">
      <c r="A539" s="4"/>
      <c r="B539" s="4"/>
      <c r="C539" s="185"/>
      <c r="D539" s="264" t="s">
        <v>301</v>
      </c>
      <c r="E539" s="4"/>
      <c r="F539" s="4"/>
      <c r="G539" s="4"/>
      <c r="H539" s="4"/>
      <c r="I539" s="4"/>
      <c r="J539" s="4"/>
      <c r="K539" s="4"/>
      <c r="L539" s="4"/>
      <c r="M539" s="307">
        <f>IF(AND(D23="",V23=""),"",IF(AND(D23&lt;&gt;"",V23&lt;&gt;""),CONCATENATE(D23,Q7,V23),D23))</f>
      </c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4"/>
    </row>
    <row r="540" spans="1:40" ht="12">
      <c r="A540" s="4"/>
      <c r="B540" s="4"/>
      <c r="C540" s="185"/>
      <c r="D540" s="68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</row>
    <row r="541" spans="1:40" ht="15" customHeight="1">
      <c r="A541" s="4"/>
      <c r="B541" s="4"/>
      <c r="C541" s="185"/>
      <c r="D541" s="102" t="s">
        <v>327</v>
      </c>
      <c r="E541" s="296">
        <f>IF(D44="","",D44)</f>
      </c>
      <c r="F541" s="285"/>
      <c r="G541" s="285"/>
      <c r="H541" s="285"/>
      <c r="I541" s="285"/>
      <c r="J541" s="285"/>
      <c r="K541" s="285"/>
      <c r="L541" s="285"/>
      <c r="M541" s="285"/>
      <c r="N541" s="285"/>
      <c r="O541" s="285"/>
      <c r="P541" s="285"/>
      <c r="Q541" s="285"/>
      <c r="R541" s="285"/>
      <c r="S541" s="285"/>
      <c r="T541" s="295"/>
      <c r="U541" s="172"/>
      <c r="V541" s="172" t="s">
        <v>328</v>
      </c>
      <c r="W541" s="172"/>
      <c r="X541" s="172"/>
      <c r="Y541" s="818"/>
      <c r="Z541" s="818"/>
      <c r="AA541" s="818"/>
      <c r="AB541" s="818"/>
      <c r="AC541" s="818"/>
      <c r="AD541" s="818"/>
      <c r="AE541" s="818"/>
      <c r="AF541" s="818"/>
      <c r="AG541" s="818"/>
      <c r="AH541" s="818"/>
      <c r="AI541" s="818"/>
      <c r="AJ541" s="818"/>
      <c r="AK541" s="818"/>
      <c r="AL541" s="818"/>
      <c r="AM541" s="818"/>
      <c r="AN541" s="282"/>
    </row>
    <row r="542" spans="1:40" ht="12">
      <c r="A542" s="4"/>
      <c r="B542" s="4"/>
      <c r="C542" s="185"/>
      <c r="D542" s="283"/>
      <c r="E542" s="282"/>
      <c r="F542" s="282"/>
      <c r="G542" s="282"/>
      <c r="H542" s="282"/>
      <c r="I542" s="282"/>
      <c r="J542" s="282"/>
      <c r="K542" s="282"/>
      <c r="L542" s="282"/>
      <c r="M542" s="282"/>
      <c r="N542" s="282"/>
      <c r="O542" s="282"/>
      <c r="P542" s="282"/>
      <c r="Q542" s="282"/>
      <c r="R542" s="282"/>
      <c r="S542" s="282"/>
      <c r="T542" s="172"/>
      <c r="U542" s="172"/>
      <c r="V542" s="172"/>
      <c r="W542" s="172"/>
      <c r="X542" s="172"/>
      <c r="Y542" s="172"/>
      <c r="Z542" s="172"/>
      <c r="AA542" s="172"/>
      <c r="AB542" s="172"/>
      <c r="AC542" s="172"/>
      <c r="AD542" s="172"/>
      <c r="AE542" s="172"/>
      <c r="AF542" s="172"/>
      <c r="AG542" s="172"/>
      <c r="AH542" s="172"/>
      <c r="AI542" s="172"/>
      <c r="AJ542" s="172"/>
      <c r="AK542" s="172"/>
      <c r="AL542" s="172"/>
      <c r="AM542" s="172"/>
      <c r="AN542" s="282"/>
    </row>
    <row r="543" spans="1:40" ht="6.75" customHeight="1">
      <c r="A543" s="4"/>
      <c r="B543" s="4"/>
      <c r="C543" s="185"/>
      <c r="D543" s="288"/>
      <c r="E543" s="282"/>
      <c r="F543" s="282"/>
      <c r="G543" s="282"/>
      <c r="H543" s="282"/>
      <c r="I543" s="282"/>
      <c r="J543" s="282"/>
      <c r="K543" s="282"/>
      <c r="L543" s="282"/>
      <c r="M543" s="282"/>
      <c r="N543" s="282"/>
      <c r="O543" s="282"/>
      <c r="P543" s="282"/>
      <c r="Q543" s="282"/>
      <c r="R543" s="282"/>
      <c r="S543" s="282"/>
      <c r="T543" s="282"/>
      <c r="U543" s="282"/>
      <c r="V543" s="282"/>
      <c r="W543" s="282"/>
      <c r="X543" s="282"/>
      <c r="Y543" s="282"/>
      <c r="Z543" s="282"/>
      <c r="AA543" s="282"/>
      <c r="AB543" s="282"/>
      <c r="AC543" s="282"/>
      <c r="AD543" s="282"/>
      <c r="AE543" s="282"/>
      <c r="AF543" s="282"/>
      <c r="AG543" s="282"/>
      <c r="AH543" s="282"/>
      <c r="AI543" s="282"/>
      <c r="AJ543" s="282"/>
      <c r="AK543" s="282"/>
      <c r="AL543" s="282"/>
      <c r="AM543" s="282"/>
      <c r="AN543" s="282"/>
    </row>
    <row r="544" spans="1:40" ht="12">
      <c r="A544" s="4"/>
      <c r="B544" s="4"/>
      <c r="C544" s="185"/>
      <c r="D544" s="796" t="s">
        <v>302</v>
      </c>
      <c r="E544" s="797"/>
      <c r="F544" s="797"/>
      <c r="G544" s="797"/>
      <c r="H544" s="797"/>
      <c r="I544" s="797"/>
      <c r="J544" s="797"/>
      <c r="K544" s="797"/>
      <c r="L544" s="797"/>
      <c r="M544" s="798"/>
      <c r="N544" s="141"/>
      <c r="O544" s="787" t="s">
        <v>307</v>
      </c>
      <c r="P544" s="788"/>
      <c r="Q544" s="788"/>
      <c r="R544" s="788"/>
      <c r="S544" s="788"/>
      <c r="T544" s="789"/>
      <c r="U544" s="787" t="s">
        <v>308</v>
      </c>
      <c r="V544" s="788"/>
      <c r="W544" s="788"/>
      <c r="X544" s="788"/>
      <c r="Y544" s="788"/>
      <c r="Z544" s="788"/>
      <c r="AA544" s="789"/>
      <c r="AB544" s="787" t="s">
        <v>331</v>
      </c>
      <c r="AC544" s="788"/>
      <c r="AD544" s="788"/>
      <c r="AE544" s="788"/>
      <c r="AF544" s="788"/>
      <c r="AG544" s="788"/>
      <c r="AH544" s="789"/>
      <c r="AI544" s="787" t="s">
        <v>306</v>
      </c>
      <c r="AJ544" s="788"/>
      <c r="AK544" s="788"/>
      <c r="AL544" s="788"/>
      <c r="AM544" s="789"/>
      <c r="AN544" s="282"/>
    </row>
    <row r="545" spans="1:40" ht="13.5" customHeight="1">
      <c r="A545" s="4"/>
      <c r="B545" s="4"/>
      <c r="C545" s="185"/>
      <c r="D545" s="799"/>
      <c r="E545" s="800"/>
      <c r="F545" s="800"/>
      <c r="G545" s="800"/>
      <c r="H545" s="800"/>
      <c r="I545" s="800"/>
      <c r="J545" s="800"/>
      <c r="K545" s="800"/>
      <c r="L545" s="800"/>
      <c r="M545" s="801"/>
      <c r="N545" s="141"/>
      <c r="O545" s="790"/>
      <c r="P545" s="791"/>
      <c r="Q545" s="791"/>
      <c r="R545" s="791"/>
      <c r="S545" s="791"/>
      <c r="T545" s="792"/>
      <c r="U545" s="790"/>
      <c r="V545" s="791"/>
      <c r="W545" s="791"/>
      <c r="X545" s="791"/>
      <c r="Y545" s="791"/>
      <c r="Z545" s="791"/>
      <c r="AA545" s="792"/>
      <c r="AB545" s="790"/>
      <c r="AC545" s="791"/>
      <c r="AD545" s="791"/>
      <c r="AE545" s="791"/>
      <c r="AF545" s="791"/>
      <c r="AG545" s="791"/>
      <c r="AH545" s="792"/>
      <c r="AI545" s="790"/>
      <c r="AJ545" s="791"/>
      <c r="AK545" s="791"/>
      <c r="AL545" s="791"/>
      <c r="AM545" s="792"/>
      <c r="AN545" s="282"/>
    </row>
    <row r="546" spans="1:40" ht="11.25" customHeight="1">
      <c r="A546" s="4"/>
      <c r="B546" s="4"/>
      <c r="C546" s="185"/>
      <c r="D546" s="799"/>
      <c r="E546" s="800"/>
      <c r="F546" s="800"/>
      <c r="G546" s="800"/>
      <c r="H546" s="800"/>
      <c r="I546" s="800"/>
      <c r="J546" s="800"/>
      <c r="K546" s="800"/>
      <c r="L546" s="800"/>
      <c r="M546" s="801"/>
      <c r="N546" s="141"/>
      <c r="O546" s="793"/>
      <c r="P546" s="794"/>
      <c r="Q546" s="794"/>
      <c r="R546" s="794"/>
      <c r="S546" s="794"/>
      <c r="T546" s="795"/>
      <c r="U546" s="793"/>
      <c r="V546" s="794"/>
      <c r="W546" s="794"/>
      <c r="X546" s="794"/>
      <c r="Y546" s="794"/>
      <c r="Z546" s="794"/>
      <c r="AA546" s="795"/>
      <c r="AB546" s="793"/>
      <c r="AC546" s="794"/>
      <c r="AD546" s="794"/>
      <c r="AE546" s="794"/>
      <c r="AF546" s="794"/>
      <c r="AG546" s="794"/>
      <c r="AH546" s="795"/>
      <c r="AI546" s="790"/>
      <c r="AJ546" s="791"/>
      <c r="AK546" s="791"/>
      <c r="AL546" s="791"/>
      <c r="AM546" s="792"/>
      <c r="AN546" s="282"/>
    </row>
    <row r="547" spans="1:40" ht="19.5" customHeight="1">
      <c r="A547" s="4"/>
      <c r="B547" s="4"/>
      <c r="C547" s="185"/>
      <c r="D547" s="289" t="s">
        <v>390</v>
      </c>
      <c r="E547" s="284"/>
      <c r="F547" s="284"/>
      <c r="G547" s="284"/>
      <c r="H547" s="284"/>
      <c r="I547" s="284"/>
      <c r="J547" s="284"/>
      <c r="K547" s="284"/>
      <c r="L547" s="284"/>
      <c r="M547" s="284"/>
      <c r="N547" s="284"/>
      <c r="O547" s="530"/>
      <c r="P547" s="530"/>
      <c r="Q547" s="530"/>
      <c r="R547" s="530"/>
      <c r="S547" s="530"/>
      <c r="T547" s="530"/>
      <c r="U547" s="530"/>
      <c r="V547" s="530"/>
      <c r="W547" s="530"/>
      <c r="X547" s="530"/>
      <c r="Y547" s="530"/>
      <c r="Z547" s="530"/>
      <c r="AA547" s="530"/>
      <c r="AB547" s="530"/>
      <c r="AC547" s="530"/>
      <c r="AD547" s="530"/>
      <c r="AE547" s="530"/>
      <c r="AF547" s="530"/>
      <c r="AG547" s="530"/>
      <c r="AH547" s="530"/>
      <c r="AI547" s="530"/>
      <c r="AJ547" s="530"/>
      <c r="AK547" s="530"/>
      <c r="AL547" s="530"/>
      <c r="AM547" s="531"/>
      <c r="AN547" s="282"/>
    </row>
    <row r="548" spans="1:40" ht="3.75" customHeight="1">
      <c r="A548" s="4"/>
      <c r="B548" s="4"/>
      <c r="C548" s="185"/>
      <c r="D548" s="766"/>
      <c r="E548" s="767"/>
      <c r="F548" s="767"/>
      <c r="G548" s="767"/>
      <c r="H548" s="767"/>
      <c r="I548" s="767"/>
      <c r="J548" s="767"/>
      <c r="K548" s="767"/>
      <c r="L548" s="767"/>
      <c r="M548" s="767"/>
      <c r="N548" s="285"/>
      <c r="O548" s="532"/>
      <c r="P548" s="532"/>
      <c r="Q548" s="532"/>
      <c r="R548" s="532"/>
      <c r="S548" s="532"/>
      <c r="T548" s="532"/>
      <c r="U548" s="532"/>
      <c r="V548" s="532"/>
      <c r="W548" s="532"/>
      <c r="X548" s="532"/>
      <c r="Y548" s="532"/>
      <c r="Z548" s="532"/>
      <c r="AA548" s="532"/>
      <c r="AB548" s="532"/>
      <c r="AC548" s="532"/>
      <c r="AD548" s="532"/>
      <c r="AE548" s="532"/>
      <c r="AF548" s="532"/>
      <c r="AG548" s="532"/>
      <c r="AH548" s="532"/>
      <c r="AI548" s="532"/>
      <c r="AJ548" s="532"/>
      <c r="AK548" s="532"/>
      <c r="AL548" s="532"/>
      <c r="AM548" s="533"/>
      <c r="AN548" s="282"/>
    </row>
    <row r="549" spans="1:42" ht="19.5" customHeight="1">
      <c r="A549" s="4"/>
      <c r="B549" s="4"/>
      <c r="C549" s="185"/>
      <c r="D549" s="778" t="s">
        <v>445</v>
      </c>
      <c r="E549" s="779"/>
      <c r="F549" s="779"/>
      <c r="G549" s="779"/>
      <c r="H549" s="779"/>
      <c r="I549" s="779"/>
      <c r="J549" s="779"/>
      <c r="K549" s="779"/>
      <c r="L549" s="779"/>
      <c r="M549" s="780"/>
      <c r="N549" s="282"/>
      <c r="O549" s="775"/>
      <c r="P549" s="775"/>
      <c r="Q549" s="775"/>
      <c r="R549" s="775"/>
      <c r="S549" s="775"/>
      <c r="T549" s="775"/>
      <c r="U549" s="775"/>
      <c r="V549" s="775"/>
      <c r="W549" s="775"/>
      <c r="X549" s="775"/>
      <c r="Y549" s="775"/>
      <c r="Z549" s="775"/>
      <c r="AA549" s="775"/>
      <c r="AB549" s="775"/>
      <c r="AC549" s="775"/>
      <c r="AD549" s="775"/>
      <c r="AE549" s="775"/>
      <c r="AF549" s="775"/>
      <c r="AG549" s="775"/>
      <c r="AH549" s="775"/>
      <c r="AI549" s="841"/>
      <c r="AJ549" s="841"/>
      <c r="AK549" s="841"/>
      <c r="AL549" s="841"/>
      <c r="AM549" s="841"/>
      <c r="AN549" s="282"/>
      <c r="AP549">
        <f>IF(OR(U549&gt;O549,AB549&gt;U549),1,0)</f>
        <v>0</v>
      </c>
    </row>
    <row r="550" spans="1:42" ht="19.5" customHeight="1">
      <c r="A550" s="4"/>
      <c r="B550" s="4"/>
      <c r="C550" s="185"/>
      <c r="D550" s="764" t="s">
        <v>446</v>
      </c>
      <c r="E550" s="764"/>
      <c r="F550" s="764"/>
      <c r="G550" s="764"/>
      <c r="H550" s="764"/>
      <c r="I550" s="764"/>
      <c r="J550" s="764"/>
      <c r="K550" s="764"/>
      <c r="L550" s="764"/>
      <c r="M550" s="764"/>
      <c r="N550" s="287"/>
      <c r="O550" s="765"/>
      <c r="P550" s="765"/>
      <c r="Q550" s="765"/>
      <c r="R550" s="765"/>
      <c r="S550" s="765"/>
      <c r="T550" s="765"/>
      <c r="U550" s="765"/>
      <c r="V550" s="765"/>
      <c r="W550" s="765"/>
      <c r="X550" s="765"/>
      <c r="Y550" s="765"/>
      <c r="Z550" s="765"/>
      <c r="AA550" s="765"/>
      <c r="AB550" s="765"/>
      <c r="AC550" s="765"/>
      <c r="AD550" s="765"/>
      <c r="AE550" s="765"/>
      <c r="AF550" s="765"/>
      <c r="AG550" s="765"/>
      <c r="AH550" s="765"/>
      <c r="AI550" s="776"/>
      <c r="AJ550" s="776"/>
      <c r="AK550" s="776"/>
      <c r="AL550" s="776"/>
      <c r="AM550" s="776"/>
      <c r="AN550" s="282"/>
      <c r="AP550">
        <f>IF(OR(U550&gt;O550,AB550&gt;U550),1,0)</f>
        <v>0</v>
      </c>
    </row>
    <row r="551" spans="1:42" ht="19.5" customHeight="1">
      <c r="A551" s="4"/>
      <c r="B551" s="4"/>
      <c r="C551" s="185"/>
      <c r="D551" s="842" t="s">
        <v>448</v>
      </c>
      <c r="E551" s="842"/>
      <c r="F551" s="842"/>
      <c r="G551" s="842"/>
      <c r="H551" s="842"/>
      <c r="I551" s="842"/>
      <c r="J551" s="842"/>
      <c r="K551" s="842"/>
      <c r="L551" s="842"/>
      <c r="M551" s="842"/>
      <c r="N551" s="287"/>
      <c r="O551" s="765"/>
      <c r="P551" s="765"/>
      <c r="Q551" s="765"/>
      <c r="R551" s="765"/>
      <c r="S551" s="765"/>
      <c r="T551" s="765"/>
      <c r="U551" s="765"/>
      <c r="V551" s="765"/>
      <c r="W551" s="765"/>
      <c r="X551" s="765"/>
      <c r="Y551" s="765"/>
      <c r="Z551" s="765"/>
      <c r="AA551" s="765"/>
      <c r="AB551" s="765"/>
      <c r="AC551" s="765"/>
      <c r="AD551" s="765"/>
      <c r="AE551" s="765"/>
      <c r="AF551" s="765"/>
      <c r="AG551" s="765"/>
      <c r="AH551" s="765"/>
      <c r="AI551" s="776"/>
      <c r="AJ551" s="776"/>
      <c r="AK551" s="776"/>
      <c r="AL551" s="776"/>
      <c r="AM551" s="776"/>
      <c r="AN551" s="282"/>
      <c r="AP551">
        <f>IF(OR(U551&gt;O551,AB551&gt;U551),1,0)</f>
        <v>0</v>
      </c>
    </row>
    <row r="552" spans="1:42" ht="19.5" customHeight="1">
      <c r="A552" s="4"/>
      <c r="B552" s="4"/>
      <c r="C552" s="185"/>
      <c r="D552" s="842" t="s">
        <v>447</v>
      </c>
      <c r="E552" s="842"/>
      <c r="F552" s="842"/>
      <c r="G552" s="842"/>
      <c r="H552" s="842"/>
      <c r="I552" s="842"/>
      <c r="J552" s="842"/>
      <c r="K552" s="842"/>
      <c r="L552" s="842"/>
      <c r="M552" s="842"/>
      <c r="N552" s="287"/>
      <c r="O552" s="765"/>
      <c r="P552" s="765"/>
      <c r="Q552" s="765"/>
      <c r="R552" s="765"/>
      <c r="S552" s="765"/>
      <c r="T552" s="765"/>
      <c r="U552" s="765"/>
      <c r="V552" s="765"/>
      <c r="W552" s="765"/>
      <c r="X552" s="765"/>
      <c r="Y552" s="765"/>
      <c r="Z552" s="765"/>
      <c r="AA552" s="765"/>
      <c r="AB552" s="765"/>
      <c r="AC552" s="765"/>
      <c r="AD552" s="765"/>
      <c r="AE552" s="765"/>
      <c r="AF552" s="765"/>
      <c r="AG552" s="765"/>
      <c r="AH552" s="765"/>
      <c r="AI552" s="776"/>
      <c r="AJ552" s="776"/>
      <c r="AK552" s="776"/>
      <c r="AL552" s="776"/>
      <c r="AM552" s="776"/>
      <c r="AN552" s="282"/>
      <c r="AP552">
        <f aca="true" t="shared" si="1" ref="AP552:AP572">IF(OR(U552&gt;O552,AB552&gt;U552),1,0)</f>
        <v>0</v>
      </c>
    </row>
    <row r="553" spans="1:42" ht="19.5" customHeight="1">
      <c r="A553" s="4"/>
      <c r="B553" s="4"/>
      <c r="C553" s="185"/>
      <c r="D553" s="843" t="s">
        <v>449</v>
      </c>
      <c r="E553" s="843"/>
      <c r="F553" s="843"/>
      <c r="G553" s="843"/>
      <c r="H553" s="843"/>
      <c r="I553" s="843"/>
      <c r="J553" s="843"/>
      <c r="K553" s="843"/>
      <c r="L553" s="843"/>
      <c r="M553" s="843"/>
      <c r="N553" s="287"/>
      <c r="O553" s="765"/>
      <c r="P553" s="765"/>
      <c r="Q553" s="765"/>
      <c r="R553" s="765"/>
      <c r="S553" s="765"/>
      <c r="T553" s="765"/>
      <c r="U553" s="765"/>
      <c r="V553" s="765"/>
      <c r="W553" s="765"/>
      <c r="X553" s="765"/>
      <c r="Y553" s="765"/>
      <c r="Z553" s="765"/>
      <c r="AA553" s="765"/>
      <c r="AB553" s="765"/>
      <c r="AC553" s="765"/>
      <c r="AD553" s="765"/>
      <c r="AE553" s="765"/>
      <c r="AF553" s="765"/>
      <c r="AG553" s="765"/>
      <c r="AH553" s="765"/>
      <c r="AI553" s="776"/>
      <c r="AJ553" s="776"/>
      <c r="AK553" s="776"/>
      <c r="AL553" s="776"/>
      <c r="AM553" s="776"/>
      <c r="AN553" s="282"/>
      <c r="AP553">
        <f t="shared" si="1"/>
        <v>0</v>
      </c>
    </row>
    <row r="554" spans="1:42" ht="19.5" customHeight="1">
      <c r="A554" s="4"/>
      <c r="B554" s="4"/>
      <c r="C554" s="185"/>
      <c r="D554" s="843" t="s">
        <v>450</v>
      </c>
      <c r="E554" s="843"/>
      <c r="F554" s="843"/>
      <c r="G554" s="843"/>
      <c r="H554" s="843"/>
      <c r="I554" s="843"/>
      <c r="J554" s="843"/>
      <c r="K554" s="843"/>
      <c r="L554" s="843"/>
      <c r="M554" s="843"/>
      <c r="N554" s="287"/>
      <c r="O554" s="765"/>
      <c r="P554" s="765"/>
      <c r="Q554" s="765"/>
      <c r="R554" s="765"/>
      <c r="S554" s="765"/>
      <c r="T554" s="765"/>
      <c r="U554" s="765"/>
      <c r="V554" s="765"/>
      <c r="W554" s="765"/>
      <c r="X554" s="765"/>
      <c r="Y554" s="765"/>
      <c r="Z554" s="765"/>
      <c r="AA554" s="765"/>
      <c r="AB554" s="765"/>
      <c r="AC554" s="765"/>
      <c r="AD554" s="765"/>
      <c r="AE554" s="765"/>
      <c r="AF554" s="765"/>
      <c r="AG554" s="765"/>
      <c r="AH554" s="765"/>
      <c r="AI554" s="776"/>
      <c r="AJ554" s="776"/>
      <c r="AK554" s="776"/>
      <c r="AL554" s="776"/>
      <c r="AM554" s="776"/>
      <c r="AN554" s="282"/>
      <c r="AP554">
        <f t="shared" si="1"/>
        <v>0</v>
      </c>
    </row>
    <row r="555" spans="1:42" ht="19.5" customHeight="1">
      <c r="A555" s="4"/>
      <c r="B555" s="4"/>
      <c r="C555" s="185"/>
      <c r="D555" s="843" t="s">
        <v>451</v>
      </c>
      <c r="E555" s="843"/>
      <c r="F555" s="843"/>
      <c r="G555" s="843"/>
      <c r="H555" s="843"/>
      <c r="I555" s="843"/>
      <c r="J555" s="843"/>
      <c r="K555" s="843"/>
      <c r="L555" s="843"/>
      <c r="M555" s="843"/>
      <c r="N555" s="287"/>
      <c r="O555" s="765"/>
      <c r="P555" s="765"/>
      <c r="Q555" s="765"/>
      <c r="R555" s="765"/>
      <c r="S555" s="765"/>
      <c r="T555" s="765"/>
      <c r="U555" s="765"/>
      <c r="V555" s="765"/>
      <c r="W555" s="765"/>
      <c r="X555" s="765"/>
      <c r="Y555" s="765"/>
      <c r="Z555" s="765"/>
      <c r="AA555" s="765"/>
      <c r="AB555" s="765"/>
      <c r="AC555" s="765"/>
      <c r="AD555" s="765"/>
      <c r="AE555" s="765"/>
      <c r="AF555" s="765"/>
      <c r="AG555" s="765"/>
      <c r="AH555" s="765"/>
      <c r="AI555" s="776"/>
      <c r="AJ555" s="776"/>
      <c r="AK555" s="776"/>
      <c r="AL555" s="776"/>
      <c r="AM555" s="776"/>
      <c r="AN555" s="282"/>
      <c r="AP555">
        <f t="shared" si="1"/>
        <v>0</v>
      </c>
    </row>
    <row r="556" spans="1:42" ht="19.5" customHeight="1">
      <c r="A556" s="4"/>
      <c r="B556" s="4"/>
      <c r="C556" s="185"/>
      <c r="D556" s="843" t="s">
        <v>452</v>
      </c>
      <c r="E556" s="843"/>
      <c r="F556" s="843"/>
      <c r="G556" s="843"/>
      <c r="H556" s="843"/>
      <c r="I556" s="843"/>
      <c r="J556" s="843"/>
      <c r="K556" s="843"/>
      <c r="L556" s="843"/>
      <c r="M556" s="843"/>
      <c r="N556" s="287"/>
      <c r="O556" s="765"/>
      <c r="P556" s="765"/>
      <c r="Q556" s="765"/>
      <c r="R556" s="765"/>
      <c r="S556" s="765"/>
      <c r="T556" s="765"/>
      <c r="U556" s="765"/>
      <c r="V556" s="765"/>
      <c r="W556" s="765"/>
      <c r="X556" s="765"/>
      <c r="Y556" s="765"/>
      <c r="Z556" s="765"/>
      <c r="AA556" s="765"/>
      <c r="AB556" s="765"/>
      <c r="AC556" s="765"/>
      <c r="AD556" s="765"/>
      <c r="AE556" s="765"/>
      <c r="AF556" s="765"/>
      <c r="AG556" s="765"/>
      <c r="AH556" s="765"/>
      <c r="AI556" s="776"/>
      <c r="AJ556" s="776"/>
      <c r="AK556" s="776"/>
      <c r="AL556" s="776"/>
      <c r="AM556" s="776"/>
      <c r="AN556" s="282"/>
      <c r="AP556">
        <f t="shared" si="1"/>
        <v>0</v>
      </c>
    </row>
    <row r="557" spans="1:42" ht="19.5" customHeight="1">
      <c r="A557" s="4"/>
      <c r="B557" s="4"/>
      <c r="C557" s="185"/>
      <c r="D557" s="786" t="s">
        <v>453</v>
      </c>
      <c r="E557" s="786"/>
      <c r="F557" s="786"/>
      <c r="G557" s="786"/>
      <c r="H557" s="786"/>
      <c r="I557" s="786"/>
      <c r="J557" s="786"/>
      <c r="K557" s="786"/>
      <c r="L557" s="786"/>
      <c r="M557" s="786"/>
      <c r="N557" s="287"/>
      <c r="O557" s="765"/>
      <c r="P557" s="765"/>
      <c r="Q557" s="765"/>
      <c r="R557" s="765"/>
      <c r="S557" s="765"/>
      <c r="T557" s="765"/>
      <c r="U557" s="765"/>
      <c r="V557" s="765"/>
      <c r="W557" s="765"/>
      <c r="X557" s="765"/>
      <c r="Y557" s="765"/>
      <c r="Z557" s="765"/>
      <c r="AA557" s="765"/>
      <c r="AB557" s="765"/>
      <c r="AC557" s="765"/>
      <c r="AD557" s="765"/>
      <c r="AE557" s="765"/>
      <c r="AF557" s="765"/>
      <c r="AG557" s="765"/>
      <c r="AH557" s="765"/>
      <c r="AI557" s="776"/>
      <c r="AJ557" s="776"/>
      <c r="AK557" s="776"/>
      <c r="AL557" s="776"/>
      <c r="AM557" s="776"/>
      <c r="AN557" s="282"/>
      <c r="AP557">
        <f t="shared" si="1"/>
        <v>0</v>
      </c>
    </row>
    <row r="558" spans="1:42" ht="19.5" customHeight="1">
      <c r="A558" s="4"/>
      <c r="B558" s="4"/>
      <c r="C558" s="185"/>
      <c r="D558" s="786" t="s">
        <v>454</v>
      </c>
      <c r="E558" s="786"/>
      <c r="F558" s="786"/>
      <c r="G558" s="786"/>
      <c r="H558" s="786"/>
      <c r="I558" s="786"/>
      <c r="J558" s="786"/>
      <c r="K558" s="786"/>
      <c r="L558" s="786"/>
      <c r="M558" s="786"/>
      <c r="N558" s="287"/>
      <c r="O558" s="765"/>
      <c r="P558" s="765"/>
      <c r="Q558" s="765"/>
      <c r="R558" s="765"/>
      <c r="S558" s="765"/>
      <c r="T558" s="765"/>
      <c r="U558" s="765"/>
      <c r="V558" s="765"/>
      <c r="W558" s="765"/>
      <c r="X558" s="765"/>
      <c r="Y558" s="765"/>
      <c r="Z558" s="765"/>
      <c r="AA558" s="765"/>
      <c r="AB558" s="765"/>
      <c r="AC558" s="765"/>
      <c r="AD558" s="765"/>
      <c r="AE558" s="765"/>
      <c r="AF558" s="765"/>
      <c r="AG558" s="765"/>
      <c r="AH558" s="765"/>
      <c r="AI558" s="776"/>
      <c r="AJ558" s="776"/>
      <c r="AK558" s="776"/>
      <c r="AL558" s="776"/>
      <c r="AM558" s="776"/>
      <c r="AN558" s="282"/>
      <c r="AP558">
        <f t="shared" si="1"/>
        <v>0</v>
      </c>
    </row>
    <row r="559" spans="1:42" ht="19.5" customHeight="1">
      <c r="A559" s="4"/>
      <c r="B559" s="4"/>
      <c r="C559" s="185"/>
      <c r="D559" s="786" t="s">
        <v>455</v>
      </c>
      <c r="E559" s="786"/>
      <c r="F559" s="786"/>
      <c r="G559" s="786"/>
      <c r="H559" s="786"/>
      <c r="I559" s="786"/>
      <c r="J559" s="786"/>
      <c r="K559" s="786"/>
      <c r="L559" s="786"/>
      <c r="M559" s="786"/>
      <c r="N559" s="287"/>
      <c r="O559" s="765"/>
      <c r="P559" s="765"/>
      <c r="Q559" s="765"/>
      <c r="R559" s="765"/>
      <c r="S559" s="765"/>
      <c r="T559" s="765"/>
      <c r="U559" s="765"/>
      <c r="V559" s="765"/>
      <c r="W559" s="765"/>
      <c r="X559" s="765"/>
      <c r="Y559" s="765"/>
      <c r="Z559" s="765"/>
      <c r="AA559" s="765"/>
      <c r="AB559" s="765"/>
      <c r="AC559" s="765"/>
      <c r="AD559" s="765"/>
      <c r="AE559" s="765"/>
      <c r="AF559" s="765"/>
      <c r="AG559" s="765"/>
      <c r="AH559" s="765"/>
      <c r="AI559" s="776"/>
      <c r="AJ559" s="776"/>
      <c r="AK559" s="776"/>
      <c r="AL559" s="776"/>
      <c r="AM559" s="776"/>
      <c r="AN559" s="282"/>
      <c r="AP559">
        <f t="shared" si="1"/>
        <v>0</v>
      </c>
    </row>
    <row r="560" spans="1:42" ht="19.5" customHeight="1">
      <c r="A560" s="4"/>
      <c r="B560" s="4"/>
      <c r="C560" s="185"/>
      <c r="D560" s="786" t="s">
        <v>456</v>
      </c>
      <c r="E560" s="786"/>
      <c r="F560" s="786"/>
      <c r="G560" s="786"/>
      <c r="H560" s="786"/>
      <c r="I560" s="786"/>
      <c r="J560" s="786"/>
      <c r="K560" s="786"/>
      <c r="L560" s="786"/>
      <c r="M560" s="786"/>
      <c r="N560" s="287"/>
      <c r="O560" s="775"/>
      <c r="P560" s="775"/>
      <c r="Q560" s="775"/>
      <c r="R560" s="775"/>
      <c r="S560" s="775"/>
      <c r="T560" s="775"/>
      <c r="U560" s="775"/>
      <c r="V560" s="775"/>
      <c r="W560" s="775"/>
      <c r="X560" s="775"/>
      <c r="Y560" s="775"/>
      <c r="Z560" s="775"/>
      <c r="AA560" s="775"/>
      <c r="AB560" s="775"/>
      <c r="AC560" s="775"/>
      <c r="AD560" s="775"/>
      <c r="AE560" s="775"/>
      <c r="AF560" s="775"/>
      <c r="AG560" s="775"/>
      <c r="AH560" s="775"/>
      <c r="AI560" s="777"/>
      <c r="AJ560" s="777"/>
      <c r="AK560" s="777"/>
      <c r="AL560" s="777"/>
      <c r="AM560" s="777"/>
      <c r="AN560" s="282"/>
      <c r="AP560">
        <f t="shared" si="1"/>
        <v>0</v>
      </c>
    </row>
    <row r="561" spans="1:42" ht="19.5" customHeight="1">
      <c r="A561" s="4"/>
      <c r="B561" s="4"/>
      <c r="C561" s="185"/>
      <c r="D561" s="764" t="s">
        <v>457</v>
      </c>
      <c r="E561" s="764"/>
      <c r="F561" s="764"/>
      <c r="G561" s="764"/>
      <c r="H561" s="764"/>
      <c r="I561" s="764"/>
      <c r="J561" s="764"/>
      <c r="K561" s="764"/>
      <c r="L561" s="764"/>
      <c r="M561" s="764"/>
      <c r="N561" s="287"/>
      <c r="O561" s="765"/>
      <c r="P561" s="765"/>
      <c r="Q561" s="765"/>
      <c r="R561" s="765"/>
      <c r="S561" s="765"/>
      <c r="T561" s="765"/>
      <c r="U561" s="765"/>
      <c r="V561" s="765"/>
      <c r="W561" s="765"/>
      <c r="X561" s="765"/>
      <c r="Y561" s="765"/>
      <c r="Z561" s="765"/>
      <c r="AA561" s="765"/>
      <c r="AB561" s="765"/>
      <c r="AC561" s="765"/>
      <c r="AD561" s="765"/>
      <c r="AE561" s="765"/>
      <c r="AF561" s="765"/>
      <c r="AG561" s="765"/>
      <c r="AH561" s="765"/>
      <c r="AI561" s="776"/>
      <c r="AJ561" s="776"/>
      <c r="AK561" s="776"/>
      <c r="AL561" s="776"/>
      <c r="AM561" s="776"/>
      <c r="AN561" s="282"/>
      <c r="AP561">
        <f t="shared" si="1"/>
        <v>0</v>
      </c>
    </row>
    <row r="562" spans="1:42" ht="19.5" customHeight="1">
      <c r="A562" s="4"/>
      <c r="B562" s="4"/>
      <c r="C562" s="185"/>
      <c r="D562" s="764" t="s">
        <v>458</v>
      </c>
      <c r="E562" s="764"/>
      <c r="F562" s="764"/>
      <c r="G562" s="764"/>
      <c r="H562" s="764"/>
      <c r="I562" s="764"/>
      <c r="J562" s="764"/>
      <c r="K562" s="764"/>
      <c r="L562" s="764"/>
      <c r="M562" s="764"/>
      <c r="N562" s="287"/>
      <c r="O562" s="765"/>
      <c r="P562" s="765"/>
      <c r="Q562" s="765"/>
      <c r="R562" s="765"/>
      <c r="S562" s="765"/>
      <c r="T562" s="765"/>
      <c r="U562" s="765"/>
      <c r="V562" s="765"/>
      <c r="W562" s="765"/>
      <c r="X562" s="765"/>
      <c r="Y562" s="765"/>
      <c r="Z562" s="765"/>
      <c r="AA562" s="765"/>
      <c r="AB562" s="765"/>
      <c r="AC562" s="765"/>
      <c r="AD562" s="765"/>
      <c r="AE562" s="765"/>
      <c r="AF562" s="765"/>
      <c r="AG562" s="765"/>
      <c r="AH562" s="765"/>
      <c r="AI562" s="776"/>
      <c r="AJ562" s="776"/>
      <c r="AK562" s="776"/>
      <c r="AL562" s="776"/>
      <c r="AM562" s="776"/>
      <c r="AN562" s="282"/>
      <c r="AP562">
        <f t="shared" si="1"/>
        <v>0</v>
      </c>
    </row>
    <row r="563" spans="1:42" ht="19.5" customHeight="1">
      <c r="A563" s="4"/>
      <c r="B563" s="4"/>
      <c r="C563" s="185"/>
      <c r="D563" s="802" t="s">
        <v>459</v>
      </c>
      <c r="E563" s="802"/>
      <c r="F563" s="802"/>
      <c r="G563" s="802"/>
      <c r="H563" s="802"/>
      <c r="I563" s="802"/>
      <c r="J563" s="802"/>
      <c r="K563" s="802"/>
      <c r="L563" s="802"/>
      <c r="M563" s="802"/>
      <c r="N563" s="287"/>
      <c r="O563" s="765"/>
      <c r="P563" s="765"/>
      <c r="Q563" s="765"/>
      <c r="R563" s="765"/>
      <c r="S563" s="765"/>
      <c r="T563" s="765"/>
      <c r="U563" s="765"/>
      <c r="V563" s="765"/>
      <c r="W563" s="765"/>
      <c r="X563" s="765"/>
      <c r="Y563" s="765"/>
      <c r="Z563" s="765"/>
      <c r="AA563" s="765"/>
      <c r="AB563" s="765"/>
      <c r="AC563" s="765"/>
      <c r="AD563" s="765"/>
      <c r="AE563" s="765"/>
      <c r="AF563" s="765"/>
      <c r="AG563" s="765"/>
      <c r="AH563" s="765"/>
      <c r="AI563" s="776"/>
      <c r="AJ563" s="776"/>
      <c r="AK563" s="776"/>
      <c r="AL563" s="776"/>
      <c r="AM563" s="776"/>
      <c r="AN563" s="282"/>
      <c r="AP563">
        <f t="shared" si="1"/>
        <v>0</v>
      </c>
    </row>
    <row r="564" spans="1:42" ht="19.5" customHeight="1">
      <c r="A564" s="4"/>
      <c r="B564" s="4"/>
      <c r="C564" s="185"/>
      <c r="D564" s="778" t="s">
        <v>461</v>
      </c>
      <c r="E564" s="779"/>
      <c r="F564" s="779"/>
      <c r="G564" s="779"/>
      <c r="H564" s="779"/>
      <c r="I564" s="779"/>
      <c r="J564" s="779"/>
      <c r="K564" s="779"/>
      <c r="L564" s="779"/>
      <c r="M564" s="780"/>
      <c r="N564" s="287"/>
      <c r="O564" s="765"/>
      <c r="P564" s="765"/>
      <c r="Q564" s="765"/>
      <c r="R564" s="765"/>
      <c r="S564" s="765"/>
      <c r="T564" s="765"/>
      <c r="U564" s="765"/>
      <c r="V564" s="765"/>
      <c r="W564" s="765"/>
      <c r="X564" s="765"/>
      <c r="Y564" s="765"/>
      <c r="Z564" s="765"/>
      <c r="AA564" s="765"/>
      <c r="AB564" s="765"/>
      <c r="AC564" s="765"/>
      <c r="AD564" s="765"/>
      <c r="AE564" s="765"/>
      <c r="AF564" s="765"/>
      <c r="AG564" s="765"/>
      <c r="AH564" s="765"/>
      <c r="AI564" s="776"/>
      <c r="AJ564" s="776"/>
      <c r="AK564" s="776"/>
      <c r="AL564" s="776"/>
      <c r="AM564" s="776"/>
      <c r="AN564" s="282"/>
      <c r="AP564">
        <f t="shared" si="1"/>
        <v>0</v>
      </c>
    </row>
    <row r="565" spans="1:42" ht="24.75" customHeight="1">
      <c r="A565" s="4"/>
      <c r="B565" s="4"/>
      <c r="C565" s="185"/>
      <c r="D565" s="847" t="s">
        <v>460</v>
      </c>
      <c r="E565" s="848"/>
      <c r="F565" s="848"/>
      <c r="G565" s="848"/>
      <c r="H565" s="848"/>
      <c r="I565" s="848"/>
      <c r="J565" s="848"/>
      <c r="K565" s="848"/>
      <c r="L565" s="848"/>
      <c r="M565" s="849"/>
      <c r="N565" s="287"/>
      <c r="O565" s="765"/>
      <c r="P565" s="765"/>
      <c r="Q565" s="765"/>
      <c r="R565" s="765"/>
      <c r="S565" s="765"/>
      <c r="T565" s="765"/>
      <c r="U565" s="765"/>
      <c r="V565" s="765"/>
      <c r="W565" s="765"/>
      <c r="X565" s="765"/>
      <c r="Y565" s="765"/>
      <c r="Z565" s="765"/>
      <c r="AA565" s="765"/>
      <c r="AB565" s="765"/>
      <c r="AC565" s="765"/>
      <c r="AD565" s="765"/>
      <c r="AE565" s="765"/>
      <c r="AF565" s="765"/>
      <c r="AG565" s="765"/>
      <c r="AH565" s="765"/>
      <c r="AI565" s="776"/>
      <c r="AJ565" s="776"/>
      <c r="AK565" s="776"/>
      <c r="AL565" s="776"/>
      <c r="AM565" s="776"/>
      <c r="AN565" s="282"/>
      <c r="AP565">
        <f t="shared" si="1"/>
        <v>0</v>
      </c>
    </row>
    <row r="566" spans="1:42" ht="22.5" customHeight="1">
      <c r="A566" s="4"/>
      <c r="B566" s="4"/>
      <c r="C566" s="185"/>
      <c r="D566" s="844" t="s">
        <v>465</v>
      </c>
      <c r="E566" s="845"/>
      <c r="F566" s="845"/>
      <c r="G566" s="845"/>
      <c r="H566" s="845"/>
      <c r="I566" s="845"/>
      <c r="J566" s="845"/>
      <c r="K566" s="845"/>
      <c r="L566" s="845"/>
      <c r="M566" s="846"/>
      <c r="N566" s="287"/>
      <c r="O566" s="765"/>
      <c r="P566" s="765"/>
      <c r="Q566" s="765"/>
      <c r="R566" s="765"/>
      <c r="S566" s="765"/>
      <c r="T566" s="765"/>
      <c r="U566" s="765"/>
      <c r="V566" s="765"/>
      <c r="W566" s="765"/>
      <c r="X566" s="765"/>
      <c r="Y566" s="765"/>
      <c r="Z566" s="765"/>
      <c r="AA566" s="765"/>
      <c r="AB566" s="765"/>
      <c r="AC566" s="765"/>
      <c r="AD566" s="765"/>
      <c r="AE566" s="765"/>
      <c r="AF566" s="765"/>
      <c r="AG566" s="765"/>
      <c r="AH566" s="765"/>
      <c r="AI566" s="776"/>
      <c r="AJ566" s="776"/>
      <c r="AK566" s="776"/>
      <c r="AL566" s="776"/>
      <c r="AM566" s="776"/>
      <c r="AN566" s="282"/>
      <c r="AP566">
        <f t="shared" si="1"/>
        <v>0</v>
      </c>
    </row>
    <row r="567" spans="1:42" ht="26.25" customHeight="1">
      <c r="A567" s="4"/>
      <c r="B567" s="4"/>
      <c r="C567" s="185"/>
      <c r="D567" s="847" t="s">
        <v>464</v>
      </c>
      <c r="E567" s="848"/>
      <c r="F567" s="848"/>
      <c r="G567" s="848"/>
      <c r="H567" s="848"/>
      <c r="I567" s="848"/>
      <c r="J567" s="848"/>
      <c r="K567" s="848"/>
      <c r="L567" s="848"/>
      <c r="M567" s="849"/>
      <c r="N567" s="287"/>
      <c r="O567" s="765"/>
      <c r="P567" s="765"/>
      <c r="Q567" s="765"/>
      <c r="R567" s="765"/>
      <c r="S567" s="765"/>
      <c r="T567" s="765"/>
      <c r="U567" s="765"/>
      <c r="V567" s="765"/>
      <c r="W567" s="765"/>
      <c r="X567" s="765"/>
      <c r="Y567" s="765"/>
      <c r="Z567" s="765"/>
      <c r="AA567" s="765"/>
      <c r="AB567" s="765"/>
      <c r="AC567" s="765"/>
      <c r="AD567" s="765"/>
      <c r="AE567" s="765"/>
      <c r="AF567" s="765"/>
      <c r="AG567" s="765"/>
      <c r="AH567" s="765"/>
      <c r="AI567" s="776"/>
      <c r="AJ567" s="776"/>
      <c r="AK567" s="776"/>
      <c r="AL567" s="776"/>
      <c r="AM567" s="776"/>
      <c r="AN567" s="282"/>
      <c r="AP567">
        <f t="shared" si="1"/>
        <v>0</v>
      </c>
    </row>
    <row r="568" spans="1:40" ht="22.5" customHeight="1">
      <c r="A568" s="4"/>
      <c r="B568" s="4"/>
      <c r="C568" s="185"/>
      <c r="D568" s="850"/>
      <c r="E568" s="851"/>
      <c r="F568" s="851"/>
      <c r="G568" s="851"/>
      <c r="H568" s="851"/>
      <c r="I568" s="851"/>
      <c r="J568" s="851"/>
      <c r="K568" s="851"/>
      <c r="L568" s="851"/>
      <c r="M568" s="852"/>
      <c r="N568" s="287"/>
      <c r="O568" s="765"/>
      <c r="P568" s="765"/>
      <c r="Q568" s="765"/>
      <c r="R568" s="765"/>
      <c r="S568" s="765"/>
      <c r="T568" s="765"/>
      <c r="U568" s="765"/>
      <c r="V568" s="765"/>
      <c r="W568" s="765"/>
      <c r="X568" s="765"/>
      <c r="Y568" s="765"/>
      <c r="Z568" s="765"/>
      <c r="AA568" s="765"/>
      <c r="AB568" s="765"/>
      <c r="AC568" s="765"/>
      <c r="AD568" s="765"/>
      <c r="AE568" s="765"/>
      <c r="AF568" s="765"/>
      <c r="AG568" s="765"/>
      <c r="AH568" s="765"/>
      <c r="AI568" s="776"/>
      <c r="AJ568" s="776"/>
      <c r="AK568" s="776"/>
      <c r="AL568" s="776"/>
      <c r="AM568" s="776"/>
      <c r="AN568" s="282"/>
    </row>
    <row r="569" spans="1:40" ht="22.5" customHeight="1">
      <c r="A569" s="4"/>
      <c r="B569" s="4"/>
      <c r="C569" s="185"/>
      <c r="D569" s="850"/>
      <c r="E569" s="851"/>
      <c r="F569" s="851"/>
      <c r="G569" s="851"/>
      <c r="H569" s="851"/>
      <c r="I569" s="851"/>
      <c r="J569" s="851"/>
      <c r="K569" s="851"/>
      <c r="L569" s="851"/>
      <c r="M569" s="852"/>
      <c r="N569" s="287"/>
      <c r="O569" s="765"/>
      <c r="P569" s="765"/>
      <c r="Q569" s="765"/>
      <c r="R569" s="765"/>
      <c r="S569" s="765"/>
      <c r="T569" s="765"/>
      <c r="U569" s="765"/>
      <c r="V569" s="765"/>
      <c r="W569" s="765"/>
      <c r="X569" s="765"/>
      <c r="Y569" s="765"/>
      <c r="Z569" s="765"/>
      <c r="AA569" s="765"/>
      <c r="AB569" s="765"/>
      <c r="AC569" s="765"/>
      <c r="AD569" s="765"/>
      <c r="AE569" s="765"/>
      <c r="AF569" s="765"/>
      <c r="AG569" s="765"/>
      <c r="AH569" s="765"/>
      <c r="AI569" s="776"/>
      <c r="AJ569" s="776"/>
      <c r="AK569" s="776"/>
      <c r="AL569" s="776"/>
      <c r="AM569" s="776"/>
      <c r="AN569" s="282"/>
    </row>
    <row r="570" spans="1:40" ht="25.5" customHeight="1">
      <c r="A570" s="4"/>
      <c r="B570" s="4"/>
      <c r="C570" s="185"/>
      <c r="D570" s="847" t="s">
        <v>466</v>
      </c>
      <c r="E570" s="848"/>
      <c r="F570" s="848"/>
      <c r="G570" s="848"/>
      <c r="H570" s="848"/>
      <c r="I570" s="848"/>
      <c r="J570" s="848"/>
      <c r="K570" s="848"/>
      <c r="L570" s="848"/>
      <c r="M570" s="849"/>
      <c r="N570" s="287"/>
      <c r="O570" s="775">
        <f>IF(SUM(O543:T569)=0,"",(SUM(O543:T569)))</f>
      </c>
      <c r="P570" s="775"/>
      <c r="Q570" s="775"/>
      <c r="R570" s="775"/>
      <c r="S570" s="775"/>
      <c r="T570" s="775"/>
      <c r="U570" s="775">
        <f>IF(SUM(U550:AA569)=0,"",(SUM(U550:AA569)))</f>
      </c>
      <c r="V570" s="775"/>
      <c r="W570" s="775"/>
      <c r="X570" s="775"/>
      <c r="Y570" s="775"/>
      <c r="Z570" s="775"/>
      <c r="AA570" s="775"/>
      <c r="AB570" s="775">
        <f>IF(SUM(AB550:AH569)=0,"",(SUM(AB550:AH569)))</f>
      </c>
      <c r="AC570" s="775"/>
      <c r="AD570" s="775"/>
      <c r="AE570" s="775"/>
      <c r="AF570" s="775"/>
      <c r="AG570" s="775"/>
      <c r="AH570" s="775"/>
      <c r="AI570" s="777"/>
      <c r="AJ570" s="777"/>
      <c r="AK570" s="777"/>
      <c r="AL570" s="777"/>
      <c r="AM570" s="777"/>
      <c r="AN570" s="282"/>
    </row>
    <row r="571" spans="1:40" ht="6" customHeight="1">
      <c r="A571" s="4"/>
      <c r="B571" s="362"/>
      <c r="C571" s="440"/>
      <c r="D571" s="362"/>
      <c r="E571" s="362"/>
      <c r="F571" s="362"/>
      <c r="G571" s="362"/>
      <c r="H571" s="362"/>
      <c r="I571" s="362"/>
      <c r="J571" s="362"/>
      <c r="K571" s="362"/>
      <c r="L571" s="362"/>
      <c r="M571" s="362"/>
      <c r="N571" s="362"/>
      <c r="O571" s="362"/>
      <c r="P571" s="362"/>
      <c r="Q571" s="362"/>
      <c r="R571" s="362"/>
      <c r="S571" s="362"/>
      <c r="T571" s="362"/>
      <c r="U571" s="362"/>
      <c r="V571" s="362"/>
      <c r="W571" s="362"/>
      <c r="X571" s="362"/>
      <c r="Y571" s="362"/>
      <c r="Z571" s="362"/>
      <c r="AA571" s="362"/>
      <c r="AB571" s="362"/>
      <c r="AC571" s="362"/>
      <c r="AD571" s="362"/>
      <c r="AE571" s="362"/>
      <c r="AF571" s="362"/>
      <c r="AG571" s="362"/>
      <c r="AH571" s="362"/>
      <c r="AI571" s="446"/>
      <c r="AJ571" s="446"/>
      <c r="AK571" s="446"/>
      <c r="AL571" s="446"/>
      <c r="AM571" s="446"/>
      <c r="AN571" s="440"/>
    </row>
    <row r="572" spans="1:42" ht="24.75" customHeight="1">
      <c r="A572" s="4"/>
      <c r="B572" s="4"/>
      <c r="C572" s="185"/>
      <c r="D572" s="847" t="s">
        <v>469</v>
      </c>
      <c r="E572" s="848"/>
      <c r="F572" s="848"/>
      <c r="G572" s="848"/>
      <c r="H572" s="848"/>
      <c r="I572" s="848"/>
      <c r="J572" s="848"/>
      <c r="K572" s="848"/>
      <c r="L572" s="848"/>
      <c r="M572" s="849"/>
      <c r="N572" s="287"/>
      <c r="O572" s="765"/>
      <c r="P572" s="765"/>
      <c r="Q572" s="765"/>
      <c r="R572" s="765"/>
      <c r="S572" s="765"/>
      <c r="T572" s="765"/>
      <c r="U572" s="765"/>
      <c r="V572" s="765"/>
      <c r="W572" s="765"/>
      <c r="X572" s="765"/>
      <c r="Y572" s="765"/>
      <c r="Z572" s="765"/>
      <c r="AA572" s="765"/>
      <c r="AB572" s="765"/>
      <c r="AC572" s="765"/>
      <c r="AD572" s="765"/>
      <c r="AE572" s="765"/>
      <c r="AF572" s="765"/>
      <c r="AG572" s="765"/>
      <c r="AH572" s="765"/>
      <c r="AI572" s="776"/>
      <c r="AJ572" s="776"/>
      <c r="AK572" s="776"/>
      <c r="AL572" s="776"/>
      <c r="AM572" s="776"/>
      <c r="AN572" s="282"/>
      <c r="AP572">
        <f t="shared" si="1"/>
        <v>0</v>
      </c>
    </row>
    <row r="573" spans="1:40" ht="22.5" customHeight="1">
      <c r="A573" s="4"/>
      <c r="B573" s="4"/>
      <c r="C573" s="185"/>
      <c r="D573" s="786" t="s">
        <v>470</v>
      </c>
      <c r="E573" s="786"/>
      <c r="F573" s="786"/>
      <c r="G573" s="786"/>
      <c r="H573" s="786"/>
      <c r="I573" s="786"/>
      <c r="J573" s="786"/>
      <c r="K573" s="786"/>
      <c r="L573" s="786"/>
      <c r="M573" s="786"/>
      <c r="N573" s="287"/>
      <c r="O573" s="765"/>
      <c r="P573" s="765"/>
      <c r="Q573" s="765"/>
      <c r="R573" s="765"/>
      <c r="S573" s="765"/>
      <c r="T573" s="765"/>
      <c r="U573" s="765"/>
      <c r="V573" s="765"/>
      <c r="W573" s="765"/>
      <c r="X573" s="765"/>
      <c r="Y573" s="765"/>
      <c r="Z573" s="765"/>
      <c r="AA573" s="765"/>
      <c r="AB573" s="765"/>
      <c r="AC573" s="765"/>
      <c r="AD573" s="765"/>
      <c r="AE573" s="765"/>
      <c r="AF573" s="765"/>
      <c r="AG573" s="765"/>
      <c r="AH573" s="765"/>
      <c r="AI573" s="776"/>
      <c r="AJ573" s="776"/>
      <c r="AK573" s="776"/>
      <c r="AL573" s="776"/>
      <c r="AM573" s="776"/>
      <c r="AN573" s="282"/>
    </row>
    <row r="574" spans="1:40" ht="5.25" customHeight="1">
      <c r="A574" s="4"/>
      <c r="B574" s="440"/>
      <c r="C574" s="440"/>
      <c r="D574" s="362"/>
      <c r="E574" s="362"/>
      <c r="F574" s="362"/>
      <c r="G574" s="362"/>
      <c r="H574" s="362"/>
      <c r="I574" s="362"/>
      <c r="J574" s="362"/>
      <c r="K574" s="362"/>
      <c r="L574" s="362"/>
      <c r="M574" s="362"/>
      <c r="N574" s="440"/>
      <c r="O574" s="440"/>
      <c r="P574" s="440"/>
      <c r="Q574" s="440"/>
      <c r="R574" s="440"/>
      <c r="S574" s="440"/>
      <c r="T574" s="440"/>
      <c r="U574" s="440"/>
      <c r="V574" s="440"/>
      <c r="W574" s="440"/>
      <c r="X574" s="440"/>
      <c r="Y574" s="440"/>
      <c r="Z574" s="440"/>
      <c r="AA574" s="440"/>
      <c r="AB574" s="440"/>
      <c r="AC574" s="440"/>
      <c r="AD574" s="440"/>
      <c r="AE574" s="440"/>
      <c r="AF574" s="440"/>
      <c r="AG574" s="440"/>
      <c r="AH574" s="440"/>
      <c r="AI574" s="446"/>
      <c r="AJ574" s="446"/>
      <c r="AK574" s="446"/>
      <c r="AL574" s="446"/>
      <c r="AM574" s="446"/>
      <c r="AN574" s="282"/>
    </row>
    <row r="575" spans="1:40" ht="25.5" customHeight="1">
      <c r="A575" s="4"/>
      <c r="B575" s="4"/>
      <c r="C575" s="185"/>
      <c r="D575" s="786" t="s">
        <v>462</v>
      </c>
      <c r="E575" s="786"/>
      <c r="F575" s="786"/>
      <c r="G575" s="786"/>
      <c r="H575" s="786"/>
      <c r="I575" s="786"/>
      <c r="J575" s="786"/>
      <c r="K575" s="786"/>
      <c r="L575" s="786"/>
      <c r="M575" s="786"/>
      <c r="N575" s="287"/>
      <c r="O575" s="775">
        <f>IF(SUM(O570:T573)=0,"",(SUM(O570:T573)))</f>
      </c>
      <c r="P575" s="775"/>
      <c r="Q575" s="775"/>
      <c r="R575" s="775"/>
      <c r="S575" s="775"/>
      <c r="T575" s="775"/>
      <c r="U575" s="775">
        <f>IF(SUM(U570:AA573)=0,"",(SUM(U570:AA573)))</f>
      </c>
      <c r="V575" s="775"/>
      <c r="W575" s="775"/>
      <c r="X575" s="775"/>
      <c r="Y575" s="775"/>
      <c r="Z575" s="775"/>
      <c r="AA575" s="775"/>
      <c r="AB575" s="775">
        <f>IF(SUM(AB570:AH573)=0,"",(SUM(AB570:AH573)))</f>
      </c>
      <c r="AC575" s="775"/>
      <c r="AD575" s="775"/>
      <c r="AE575" s="775"/>
      <c r="AF575" s="775"/>
      <c r="AG575" s="775"/>
      <c r="AH575" s="775"/>
      <c r="AI575" s="777"/>
      <c r="AJ575" s="777"/>
      <c r="AK575" s="777"/>
      <c r="AL575" s="777"/>
      <c r="AM575" s="777"/>
      <c r="AN575" s="282"/>
    </row>
    <row r="576" spans="1:40" ht="12">
      <c r="A576" s="4"/>
      <c r="B576" s="4"/>
      <c r="C576" s="4"/>
      <c r="D576" s="282"/>
      <c r="E576" s="282"/>
      <c r="F576" s="282"/>
      <c r="G576" s="282"/>
      <c r="H576" s="282"/>
      <c r="I576" s="282"/>
      <c r="J576" s="282"/>
      <c r="K576" s="282"/>
      <c r="L576" s="282"/>
      <c r="M576" s="282"/>
      <c r="N576" s="282"/>
      <c r="O576" s="282"/>
      <c r="P576" s="282"/>
      <c r="Q576" s="282"/>
      <c r="R576" s="282"/>
      <c r="S576" s="282"/>
      <c r="T576" s="282"/>
      <c r="U576" s="282"/>
      <c r="V576" s="282"/>
      <c r="W576" s="282"/>
      <c r="X576" s="282"/>
      <c r="Y576" s="282"/>
      <c r="Z576" s="282"/>
      <c r="AA576" s="282"/>
      <c r="AB576" s="282"/>
      <c r="AC576" s="282"/>
      <c r="AD576" s="282"/>
      <c r="AE576" s="282"/>
      <c r="AF576" s="282"/>
      <c r="AG576" s="282"/>
      <c r="AH576" s="282"/>
      <c r="AI576" s="282"/>
      <c r="AJ576" s="282"/>
      <c r="AK576" s="282"/>
      <c r="AL576" s="282"/>
      <c r="AM576" s="282"/>
      <c r="AN576" s="282"/>
    </row>
    <row r="577" spans="1:40" ht="48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</row>
    <row r="578" spans="1:40" ht="21" customHeight="1">
      <c r="A578" s="4"/>
      <c r="B578" s="33" t="s">
        <v>140</v>
      </c>
      <c r="C578" s="4"/>
      <c r="D578" s="4"/>
      <c r="E578" s="4"/>
      <c r="F578" s="539">
        <f>IF(AND(D23="",V23=""),"",IF(AND(D23&lt;&gt;"",V23&lt;&gt;""),CONCATENATE(D23,Q7,V23),D23))</f>
      </c>
      <c r="G578" s="539"/>
      <c r="H578" s="539"/>
      <c r="I578" s="539"/>
      <c r="J578" s="539"/>
      <c r="K578" s="539"/>
      <c r="L578" s="539"/>
      <c r="M578" s="539"/>
      <c r="N578" s="539"/>
      <c r="O578" s="539"/>
      <c r="P578" s="539"/>
      <c r="Q578" s="539"/>
      <c r="R578" s="539"/>
      <c r="S578" s="539"/>
      <c r="T578" s="539"/>
      <c r="U578" s="539"/>
      <c r="V578" s="539"/>
      <c r="W578" s="399"/>
      <c r="X578" s="4"/>
      <c r="Y578" s="4" t="s">
        <v>326</v>
      </c>
      <c r="AA578" s="4"/>
      <c r="AB578" s="524">
        <f ca="1">IF(D23="","",TODAY())</f>
      </c>
      <c r="AC578" s="524"/>
      <c r="AD578" s="524"/>
      <c r="AE578" s="524"/>
      <c r="AF578" s="278"/>
      <c r="AG578" s="4"/>
      <c r="AH578" s="8" t="s">
        <v>463</v>
      </c>
      <c r="AI578" s="4"/>
      <c r="AJ578" s="4"/>
      <c r="AK578" s="4"/>
      <c r="AL578" s="4"/>
      <c r="AM578" s="4"/>
      <c r="AN578" s="4"/>
    </row>
    <row r="579" spans="1:40" ht="6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172"/>
      <c r="AD579" s="172"/>
      <c r="AE579" s="172"/>
      <c r="AF579" s="172"/>
      <c r="AG579" s="4"/>
      <c r="AH579" s="4"/>
      <c r="AI579" s="4"/>
      <c r="AJ579" s="4"/>
      <c r="AK579" s="4"/>
      <c r="AL579" s="4"/>
      <c r="AM579" s="4"/>
      <c r="AN579" s="4"/>
    </row>
    <row r="580" spans="1:40" ht="1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</row>
  </sheetData>
  <sheetProtection password="FE58" sheet="1" objects="1" scenarios="1"/>
  <mergeCells count="646">
    <mergeCell ref="AG137:AM137"/>
    <mergeCell ref="P141:AD142"/>
    <mergeCell ref="X139:AE140"/>
    <mergeCell ref="AG140:AM140"/>
    <mergeCell ref="S139:V140"/>
    <mergeCell ref="O139:R140"/>
    <mergeCell ref="AG139:AM139"/>
    <mergeCell ref="AG138:AM138"/>
    <mergeCell ref="S119:V120"/>
    <mergeCell ref="X126:AE127"/>
    <mergeCell ref="AG126:AM126"/>
    <mergeCell ref="AG136:AM136"/>
    <mergeCell ref="AG135:AM135"/>
    <mergeCell ref="P128:AD130"/>
    <mergeCell ref="X135:AE136"/>
    <mergeCell ref="O135:R136"/>
    <mergeCell ref="X134:AE134"/>
    <mergeCell ref="X133:AE133"/>
    <mergeCell ref="S124:V125"/>
    <mergeCell ref="O124:R125"/>
    <mergeCell ref="X124:AE125"/>
    <mergeCell ref="AG124:AM124"/>
    <mergeCell ref="U122:V122"/>
    <mergeCell ref="P122:T122"/>
    <mergeCell ref="D564:M564"/>
    <mergeCell ref="AB568:AH568"/>
    <mergeCell ref="O569:T569"/>
    <mergeCell ref="U568:AA568"/>
    <mergeCell ref="U569:AA569"/>
    <mergeCell ref="D567:M567"/>
    <mergeCell ref="O567:T567"/>
    <mergeCell ref="U567:AA567"/>
    <mergeCell ref="AB567:AH567"/>
    <mergeCell ref="F578:V578"/>
    <mergeCell ref="AB578:AE578"/>
    <mergeCell ref="D568:M568"/>
    <mergeCell ref="D569:M569"/>
    <mergeCell ref="O568:T568"/>
    <mergeCell ref="D570:M570"/>
    <mergeCell ref="O570:T570"/>
    <mergeCell ref="U570:AA570"/>
    <mergeCell ref="AB570:AH570"/>
    <mergeCell ref="D575:M575"/>
    <mergeCell ref="O575:T575"/>
    <mergeCell ref="U575:AA575"/>
    <mergeCell ref="AI568:AM568"/>
    <mergeCell ref="AI569:AM569"/>
    <mergeCell ref="AB569:AH569"/>
    <mergeCell ref="AB573:AH573"/>
    <mergeCell ref="AI573:AM573"/>
    <mergeCell ref="AB575:AH575"/>
    <mergeCell ref="AI575:AM575"/>
    <mergeCell ref="D572:M572"/>
    <mergeCell ref="O572:T572"/>
    <mergeCell ref="U572:AA572"/>
    <mergeCell ref="AB572:AH572"/>
    <mergeCell ref="AI572:AM572"/>
    <mergeCell ref="D573:M573"/>
    <mergeCell ref="O573:T573"/>
    <mergeCell ref="U573:AA573"/>
    <mergeCell ref="D137:M137"/>
    <mergeCell ref="D566:M566"/>
    <mergeCell ref="O566:T566"/>
    <mergeCell ref="U566:AA566"/>
    <mergeCell ref="AI570:AM570"/>
    <mergeCell ref="AI566:AM566"/>
    <mergeCell ref="D565:M565"/>
    <mergeCell ref="O565:T565"/>
    <mergeCell ref="U565:AA565"/>
    <mergeCell ref="AB565:AH565"/>
    <mergeCell ref="AI567:AM567"/>
    <mergeCell ref="O564:T564"/>
    <mergeCell ref="U564:AA564"/>
    <mergeCell ref="AB564:AH564"/>
    <mergeCell ref="AI564:AM564"/>
    <mergeCell ref="AI565:AM565"/>
    <mergeCell ref="AB566:AH566"/>
    <mergeCell ref="D562:M562"/>
    <mergeCell ref="O562:T562"/>
    <mergeCell ref="U562:AA562"/>
    <mergeCell ref="AB562:AH562"/>
    <mergeCell ref="AI562:AM562"/>
    <mergeCell ref="D563:M563"/>
    <mergeCell ref="O563:T563"/>
    <mergeCell ref="U563:AA563"/>
    <mergeCell ref="AB563:AH563"/>
    <mergeCell ref="AI563:AM563"/>
    <mergeCell ref="D560:M560"/>
    <mergeCell ref="O560:T560"/>
    <mergeCell ref="U560:AA560"/>
    <mergeCell ref="AB560:AH560"/>
    <mergeCell ref="AI560:AM560"/>
    <mergeCell ref="D561:M561"/>
    <mergeCell ref="O561:T561"/>
    <mergeCell ref="U561:AA561"/>
    <mergeCell ref="AB561:AH561"/>
    <mergeCell ref="AI561:AM561"/>
    <mergeCell ref="D558:M558"/>
    <mergeCell ref="O558:T558"/>
    <mergeCell ref="U558:AA558"/>
    <mergeCell ref="AB558:AH558"/>
    <mergeCell ref="AI558:AM558"/>
    <mergeCell ref="D559:M559"/>
    <mergeCell ref="O559:T559"/>
    <mergeCell ref="U559:AA559"/>
    <mergeCell ref="AB559:AH559"/>
    <mergeCell ref="AI559:AM559"/>
    <mergeCell ref="D556:M556"/>
    <mergeCell ref="O556:T556"/>
    <mergeCell ref="U556:AA556"/>
    <mergeCell ref="AB556:AH556"/>
    <mergeCell ref="AI556:AM556"/>
    <mergeCell ref="D557:M557"/>
    <mergeCell ref="O557:T557"/>
    <mergeCell ref="U557:AA557"/>
    <mergeCell ref="AB557:AH557"/>
    <mergeCell ref="AI557:AM557"/>
    <mergeCell ref="D554:M554"/>
    <mergeCell ref="O554:T554"/>
    <mergeCell ref="U554:AA554"/>
    <mergeCell ref="AB554:AH554"/>
    <mergeCell ref="AI554:AM554"/>
    <mergeCell ref="D555:M555"/>
    <mergeCell ref="O555:T555"/>
    <mergeCell ref="U555:AA555"/>
    <mergeCell ref="AB555:AH555"/>
    <mergeCell ref="AI555:AM555"/>
    <mergeCell ref="D552:M552"/>
    <mergeCell ref="O552:T552"/>
    <mergeCell ref="U552:AA552"/>
    <mergeCell ref="AB552:AH552"/>
    <mergeCell ref="AI552:AM552"/>
    <mergeCell ref="D553:M553"/>
    <mergeCell ref="O553:T553"/>
    <mergeCell ref="U553:AA553"/>
    <mergeCell ref="AB553:AH553"/>
    <mergeCell ref="AI553:AM553"/>
    <mergeCell ref="D550:M550"/>
    <mergeCell ref="O550:T550"/>
    <mergeCell ref="U550:AA550"/>
    <mergeCell ref="AB550:AH550"/>
    <mergeCell ref="AI550:AM550"/>
    <mergeCell ref="D551:M551"/>
    <mergeCell ref="O551:T551"/>
    <mergeCell ref="U551:AA551"/>
    <mergeCell ref="AB551:AH551"/>
    <mergeCell ref="AI551:AM551"/>
    <mergeCell ref="O547:AM548"/>
    <mergeCell ref="D548:M548"/>
    <mergeCell ref="D549:M549"/>
    <mergeCell ref="O549:T549"/>
    <mergeCell ref="U549:AA549"/>
    <mergeCell ref="M229:U229"/>
    <mergeCell ref="Z233:AD233"/>
    <mergeCell ref="AB549:AH549"/>
    <mergeCell ref="AI549:AM549"/>
    <mergeCell ref="Y541:AM541"/>
    <mergeCell ref="D544:M546"/>
    <mergeCell ref="O544:T546"/>
    <mergeCell ref="U544:AA546"/>
    <mergeCell ref="AB544:AH546"/>
    <mergeCell ref="AI544:AM546"/>
    <mergeCell ref="M241:U241"/>
    <mergeCell ref="R254:W254"/>
    <mergeCell ref="X256:AB256"/>
    <mergeCell ref="AH264:AM264"/>
    <mergeCell ref="AH262:AM262"/>
    <mergeCell ref="M227:U227"/>
    <mergeCell ref="M203:Q203"/>
    <mergeCell ref="AH205:AM205"/>
    <mergeCell ref="V227:AD227"/>
    <mergeCell ref="Q231:U231"/>
    <mergeCell ref="AE227:AM227"/>
    <mergeCell ref="AI231:AM231"/>
    <mergeCell ref="AE231:AH231"/>
    <mergeCell ref="AH203:AM203"/>
    <mergeCell ref="M225:U225"/>
    <mergeCell ref="D163:M163"/>
    <mergeCell ref="R164:W167"/>
    <mergeCell ref="S135:V136"/>
    <mergeCell ref="D167:M167"/>
    <mergeCell ref="A205:A215"/>
    <mergeCell ref="H187:K187"/>
    <mergeCell ref="L184:Q185"/>
    <mergeCell ref="B197:C197"/>
    <mergeCell ref="D135:M135"/>
    <mergeCell ref="D138:M138"/>
    <mergeCell ref="P148:W149"/>
    <mergeCell ref="R150:W151"/>
    <mergeCell ref="R152:W155"/>
    <mergeCell ref="R156:W159"/>
    <mergeCell ref="O126:R127"/>
    <mergeCell ref="S126:V127"/>
    <mergeCell ref="P152:Q155"/>
    <mergeCell ref="D521:M521"/>
    <mergeCell ref="O518:T518"/>
    <mergeCell ref="O519:T519"/>
    <mergeCell ref="O520:T520"/>
    <mergeCell ref="O521:T521"/>
    <mergeCell ref="U518:AA518"/>
    <mergeCell ref="U521:AA521"/>
    <mergeCell ref="D519:M519"/>
    <mergeCell ref="D520:M520"/>
    <mergeCell ref="AE259:AE260"/>
    <mergeCell ref="L259:Q260"/>
    <mergeCell ref="R259:W260"/>
    <mergeCell ref="Y494:AM494"/>
    <mergeCell ref="AH259:AM260"/>
    <mergeCell ref="U481:AM481"/>
    <mergeCell ref="U475:AM475"/>
    <mergeCell ref="D280:Z280"/>
    <mergeCell ref="AC259:AD260"/>
    <mergeCell ref="AK361:AN361"/>
    <mergeCell ref="Z231:AD231"/>
    <mergeCell ref="AH212:AM212"/>
    <mergeCell ref="V229:AD229"/>
    <mergeCell ref="AI219:AN219"/>
    <mergeCell ref="AE229:AM229"/>
    <mergeCell ref="AE225:AM225"/>
    <mergeCell ref="V13:AA16"/>
    <mergeCell ref="AB13:AJ16"/>
    <mergeCell ref="D23:T23"/>
    <mergeCell ref="D32:T32"/>
    <mergeCell ref="D35:T35"/>
    <mergeCell ref="M235:R235"/>
    <mergeCell ref="AI52:AM52"/>
    <mergeCell ref="D26:M26"/>
    <mergeCell ref="O52:S52"/>
    <mergeCell ref="D41:I41"/>
    <mergeCell ref="X259:AB260"/>
    <mergeCell ref="F433:V433"/>
    <mergeCell ref="AG469:AL469"/>
    <mergeCell ref="F286:V286"/>
    <mergeCell ref="AH277:AM277"/>
    <mergeCell ref="AH266:AM266"/>
    <mergeCell ref="AH269:AM269"/>
    <mergeCell ref="AH271:AM271"/>
    <mergeCell ref="AH279:AM280"/>
    <mergeCell ref="AH273:AM273"/>
    <mergeCell ref="D522:M522"/>
    <mergeCell ref="O514:T514"/>
    <mergeCell ref="O516:T516"/>
    <mergeCell ref="AB510:AH510"/>
    <mergeCell ref="D516:M516"/>
    <mergeCell ref="AB497:AH499"/>
    <mergeCell ref="AB514:AH514"/>
    <mergeCell ref="D513:M513"/>
    <mergeCell ref="U515:AA515"/>
    <mergeCell ref="U522:AA522"/>
    <mergeCell ref="AI497:AM499"/>
    <mergeCell ref="AI517:AM517"/>
    <mergeCell ref="U497:AA499"/>
    <mergeCell ref="AB508:AH508"/>
    <mergeCell ref="AB509:AH509"/>
    <mergeCell ref="D497:M499"/>
    <mergeCell ref="O515:T515"/>
    <mergeCell ref="AI513:AM513"/>
    <mergeCell ref="AB516:AH516"/>
    <mergeCell ref="O497:T499"/>
    <mergeCell ref="AI514:AM514"/>
    <mergeCell ref="AI515:AM515"/>
    <mergeCell ref="D517:M517"/>
    <mergeCell ref="F532:V532"/>
    <mergeCell ref="D526:M526"/>
    <mergeCell ref="D525:M525"/>
    <mergeCell ref="D515:M515"/>
    <mergeCell ref="D514:M514"/>
    <mergeCell ref="D523:M523"/>
    <mergeCell ref="U514:AA514"/>
    <mergeCell ref="AI526:AM526"/>
    <mergeCell ref="AI523:AM523"/>
    <mergeCell ref="AB526:AH526"/>
    <mergeCell ref="AB523:AH523"/>
    <mergeCell ref="AB524:AH524"/>
    <mergeCell ref="AB525:AH525"/>
    <mergeCell ref="AI525:AM525"/>
    <mergeCell ref="AI524:AM524"/>
    <mergeCell ref="AB522:AH522"/>
    <mergeCell ref="AI516:AM516"/>
    <mergeCell ref="AI522:AM522"/>
    <mergeCell ref="AB519:AH519"/>
    <mergeCell ref="AB520:AH520"/>
    <mergeCell ref="AB521:AH521"/>
    <mergeCell ref="AI521:AM521"/>
    <mergeCell ref="AI518:AM518"/>
    <mergeCell ref="AB517:AH517"/>
    <mergeCell ref="AB515:AH515"/>
    <mergeCell ref="AB518:AH518"/>
    <mergeCell ref="AI519:AM519"/>
    <mergeCell ref="AI520:AM520"/>
    <mergeCell ref="AB502:AH502"/>
    <mergeCell ref="AB513:AH513"/>
    <mergeCell ref="AB512:AH512"/>
    <mergeCell ref="AI502:AM502"/>
    <mergeCell ref="AI509:AM509"/>
    <mergeCell ref="AI510:AM510"/>
    <mergeCell ref="AI511:AM511"/>
    <mergeCell ref="AI512:AM512"/>
    <mergeCell ref="AI505:AM505"/>
    <mergeCell ref="AI506:AM506"/>
    <mergeCell ref="AI507:AM507"/>
    <mergeCell ref="AI503:AM503"/>
    <mergeCell ref="AI504:AM504"/>
    <mergeCell ref="AI508:AM508"/>
    <mergeCell ref="U505:AA505"/>
    <mergeCell ref="U506:AA506"/>
    <mergeCell ref="U507:AA507"/>
    <mergeCell ref="AB507:AH507"/>
    <mergeCell ref="AB503:AH503"/>
    <mergeCell ref="AB504:AH504"/>
    <mergeCell ref="AB505:AH505"/>
    <mergeCell ref="AB506:AH506"/>
    <mergeCell ref="U510:AA510"/>
    <mergeCell ref="U511:AA511"/>
    <mergeCell ref="U512:AA512"/>
    <mergeCell ref="U524:AA524"/>
    <mergeCell ref="U508:AA508"/>
    <mergeCell ref="U509:AA509"/>
    <mergeCell ref="U516:AA516"/>
    <mergeCell ref="U513:AA513"/>
    <mergeCell ref="U519:AA519"/>
    <mergeCell ref="U520:AA520"/>
    <mergeCell ref="AB511:AH511"/>
    <mergeCell ref="U525:AA525"/>
    <mergeCell ref="U517:AA517"/>
    <mergeCell ref="O526:T526"/>
    <mergeCell ref="O517:T517"/>
    <mergeCell ref="O522:T522"/>
    <mergeCell ref="O523:T523"/>
    <mergeCell ref="O524:T524"/>
    <mergeCell ref="O525:T525"/>
    <mergeCell ref="U523:AA523"/>
    <mergeCell ref="U526:AA526"/>
    <mergeCell ref="O512:T512"/>
    <mergeCell ref="O513:T513"/>
    <mergeCell ref="D511:M511"/>
    <mergeCell ref="D512:M512"/>
    <mergeCell ref="U502:AA502"/>
    <mergeCell ref="U503:AA503"/>
    <mergeCell ref="O502:T502"/>
    <mergeCell ref="O504:T504"/>
    <mergeCell ref="D518:M518"/>
    <mergeCell ref="O507:T507"/>
    <mergeCell ref="O508:T508"/>
    <mergeCell ref="O511:T511"/>
    <mergeCell ref="O509:T509"/>
    <mergeCell ref="D507:M507"/>
    <mergeCell ref="D508:M508"/>
    <mergeCell ref="D509:M509"/>
    <mergeCell ref="D510:M510"/>
    <mergeCell ref="O510:T510"/>
    <mergeCell ref="D506:M506"/>
    <mergeCell ref="O503:T503"/>
    <mergeCell ref="D504:M504"/>
    <mergeCell ref="U504:AA504"/>
    <mergeCell ref="D505:M505"/>
    <mergeCell ref="D501:M501"/>
    <mergeCell ref="D502:M502"/>
    <mergeCell ref="D503:M503"/>
    <mergeCell ref="O506:T506"/>
    <mergeCell ref="O505:T505"/>
    <mergeCell ref="V23:AM23"/>
    <mergeCell ref="H38:M38"/>
    <mergeCell ref="X41:Z41"/>
    <mergeCell ref="O55:S55"/>
    <mergeCell ref="V29:AG29"/>
    <mergeCell ref="M239:R239"/>
    <mergeCell ref="AJ99:AM99"/>
    <mergeCell ref="D148:M151"/>
    <mergeCell ref="L41:R41"/>
    <mergeCell ref="D29:M29"/>
    <mergeCell ref="P26:T26"/>
    <mergeCell ref="V97:Z97"/>
    <mergeCell ref="AA100:AD100"/>
    <mergeCell ref="AH282:AM282"/>
    <mergeCell ref="M210:Q210"/>
    <mergeCell ref="M234:U234"/>
    <mergeCell ref="Z237:AD237"/>
    <mergeCell ref="V237:Y237"/>
    <mergeCell ref="AJ98:AM98"/>
    <mergeCell ref="D155:M155"/>
    <mergeCell ref="X173:Z176"/>
    <mergeCell ref="AA173:AE176"/>
    <mergeCell ref="P150:Q151"/>
    <mergeCell ref="D176:M176"/>
    <mergeCell ref="P156:Q159"/>
    <mergeCell ref="R173:W176"/>
    <mergeCell ref="R160:W163"/>
    <mergeCell ref="P173:Q176"/>
    <mergeCell ref="R168:W171"/>
    <mergeCell ref="D171:M171"/>
    <mergeCell ref="V100:Z100"/>
    <mergeCell ref="V98:Z98"/>
    <mergeCell ref="AA98:AD98"/>
    <mergeCell ref="V99:Z99"/>
    <mergeCell ref="AE99:AI99"/>
    <mergeCell ref="S115:V115"/>
    <mergeCell ref="V103:AB104"/>
    <mergeCell ref="X115:AE115"/>
    <mergeCell ref="AC103:AH104"/>
    <mergeCell ref="AJ97:AM97"/>
    <mergeCell ref="AA97:AD97"/>
    <mergeCell ref="X117:AE118"/>
    <mergeCell ref="AA99:AD99"/>
    <mergeCell ref="AG123:AM123"/>
    <mergeCell ref="D103:L103"/>
    <mergeCell ref="O103:T104"/>
    <mergeCell ref="AG118:AM118"/>
    <mergeCell ref="AG120:AM120"/>
    <mergeCell ref="O119:R120"/>
    <mergeCell ref="C148:C149"/>
    <mergeCell ref="X123:AE123"/>
    <mergeCell ref="U123:V123"/>
    <mergeCell ref="P123:T123"/>
    <mergeCell ref="F144:V144"/>
    <mergeCell ref="X137:AE138"/>
    <mergeCell ref="O137:R138"/>
    <mergeCell ref="S137:V138"/>
    <mergeCell ref="B126:C127"/>
    <mergeCell ref="B124:C125"/>
    <mergeCell ref="P168:Q171"/>
    <mergeCell ref="P160:Q163"/>
    <mergeCell ref="P164:Q167"/>
    <mergeCell ref="D136:M136"/>
    <mergeCell ref="AE98:AI98"/>
    <mergeCell ref="P118:T118"/>
    <mergeCell ref="X116:AE116"/>
    <mergeCell ref="U118:V118"/>
    <mergeCell ref="AE100:AI100"/>
    <mergeCell ref="X168:Z171"/>
    <mergeCell ref="AG168:AI171"/>
    <mergeCell ref="AA151:AE151"/>
    <mergeCell ref="AG152:AI155"/>
    <mergeCell ref="AA168:AE171"/>
    <mergeCell ref="AJ168:AM171"/>
    <mergeCell ref="X160:Z163"/>
    <mergeCell ref="X164:Z167"/>
    <mergeCell ref="AG164:AI167"/>
    <mergeCell ref="AG151:AI151"/>
    <mergeCell ref="AA164:AE167"/>
    <mergeCell ref="AJ160:AM163"/>
    <mergeCell ref="L99:M99"/>
    <mergeCell ref="O99:T99"/>
    <mergeCell ref="O100:T100"/>
    <mergeCell ref="AI103:AM104"/>
    <mergeCell ref="AG111:AM111"/>
    <mergeCell ref="X111:AE111"/>
    <mergeCell ref="X152:Z155"/>
    <mergeCell ref="D124:L125"/>
    <mergeCell ref="D126:L127"/>
    <mergeCell ref="AJ164:AM167"/>
    <mergeCell ref="O102:T102"/>
    <mergeCell ref="J99:K99"/>
    <mergeCell ref="H99:I99"/>
    <mergeCell ref="O101:T101"/>
    <mergeCell ref="I106:K106"/>
    <mergeCell ref="AJ156:AM159"/>
    <mergeCell ref="D159:M159"/>
    <mergeCell ref="AA152:AE155"/>
    <mergeCell ref="AG160:AI163"/>
    <mergeCell ref="O53:S53"/>
    <mergeCell ref="D99:G99"/>
    <mergeCell ref="L84:Q84"/>
    <mergeCell ref="D97:G97"/>
    <mergeCell ref="D44:T44"/>
    <mergeCell ref="V44:AM44"/>
    <mergeCell ref="B68:G68"/>
    <mergeCell ref="O50:S50"/>
    <mergeCell ref="AI50:AM50"/>
    <mergeCell ref="AK68:AN68"/>
    <mergeCell ref="D98:G98"/>
    <mergeCell ref="L97:M97"/>
    <mergeCell ref="B82:C82"/>
    <mergeCell ref="H96:M96"/>
    <mergeCell ref="D96:G96"/>
    <mergeCell ref="H97:I97"/>
    <mergeCell ref="J97:K97"/>
    <mergeCell ref="L82:Q82"/>
    <mergeCell ref="AI58:AM59"/>
    <mergeCell ref="AH76:AN76"/>
    <mergeCell ref="AL84:AM84"/>
    <mergeCell ref="B67:J67"/>
    <mergeCell ref="S68:U68"/>
    <mergeCell ref="L68:R68"/>
    <mergeCell ref="F76:V76"/>
    <mergeCell ref="AA96:AD96"/>
    <mergeCell ref="V96:Z96"/>
    <mergeCell ref="V68:Y68"/>
    <mergeCell ref="AI84:AJ84"/>
    <mergeCell ref="D66:AN66"/>
    <mergeCell ref="X156:Z159"/>
    <mergeCell ref="O110:AM110"/>
    <mergeCell ref="X151:Z151"/>
    <mergeCell ref="AH144:AN144"/>
    <mergeCell ref="AG127:AM127"/>
    <mergeCell ref="AG133:AM133"/>
    <mergeCell ref="X119:AE120"/>
    <mergeCell ref="AJ151:AM151"/>
    <mergeCell ref="AG115:AM116"/>
    <mergeCell ref="AG134:AM134"/>
    <mergeCell ref="AG156:AI159"/>
    <mergeCell ref="AG150:AM150"/>
    <mergeCell ref="X150:AE150"/>
    <mergeCell ref="AG142:AM142"/>
    <mergeCell ref="X148:AM149"/>
    <mergeCell ref="AA160:AE163"/>
    <mergeCell ref="AA156:AE159"/>
    <mergeCell ref="AJ152:AM155"/>
    <mergeCell ref="AI60:AM61"/>
    <mergeCell ref="AG125:AM125"/>
    <mergeCell ref="Z68:AJ68"/>
    <mergeCell ref="AE96:AI96"/>
    <mergeCell ref="AI102:AM102"/>
    <mergeCell ref="AI62:AM63"/>
    <mergeCell ref="X121:AE122"/>
    <mergeCell ref="R182:W190"/>
    <mergeCell ref="R191:W191"/>
    <mergeCell ref="AA177:AE180"/>
    <mergeCell ref="L182:Q183"/>
    <mergeCell ref="L188:Q189"/>
    <mergeCell ref="AG177:AI180"/>
    <mergeCell ref="R177:W180"/>
    <mergeCell ref="D180:M180"/>
    <mergeCell ref="P177:Q180"/>
    <mergeCell ref="AH197:AM197"/>
    <mergeCell ref="Z190:AM191"/>
    <mergeCell ref="AH214:AM214"/>
    <mergeCell ref="X208:AA208"/>
    <mergeCell ref="X192:AE192"/>
    <mergeCell ref="AG193:AM193"/>
    <mergeCell ref="AH208:AM208"/>
    <mergeCell ref="AH199:AM199"/>
    <mergeCell ref="AH210:AM210"/>
    <mergeCell ref="S210:Y210"/>
    <mergeCell ref="AG173:AI176"/>
    <mergeCell ref="E203:H203"/>
    <mergeCell ref="AB210:AC210"/>
    <mergeCell ref="M223:U223"/>
    <mergeCell ref="AJ173:AM176"/>
    <mergeCell ref="AG182:AJ182"/>
    <mergeCell ref="X177:Z180"/>
    <mergeCell ref="L186:Q187"/>
    <mergeCell ref="AG183:AJ183"/>
    <mergeCell ref="AJ177:AM180"/>
    <mergeCell ref="AB205:AE207"/>
    <mergeCell ref="V223:AD223"/>
    <mergeCell ref="AE223:AM223"/>
    <mergeCell ref="F219:V219"/>
    <mergeCell ref="V225:AD225"/>
    <mergeCell ref="Q233:U233"/>
    <mergeCell ref="V233:Y233"/>
    <mergeCell ref="X205:AA207"/>
    <mergeCell ref="L205:V207"/>
    <mergeCell ref="AI233:AM233"/>
    <mergeCell ref="X257:AB257"/>
    <mergeCell ref="AE241:AM241"/>
    <mergeCell ref="L256:Q256"/>
    <mergeCell ref="AE239:AK239"/>
    <mergeCell ref="AI237:AM237"/>
    <mergeCell ref="R255:W255"/>
    <mergeCell ref="R256:W256"/>
    <mergeCell ref="L255:Q255"/>
    <mergeCell ref="R257:W257"/>
    <mergeCell ref="V234:AD234"/>
    <mergeCell ref="V239:AB239"/>
    <mergeCell ref="V238:AD238"/>
    <mergeCell ref="R253:W253"/>
    <mergeCell ref="X253:AB253"/>
    <mergeCell ref="AE234:AM234"/>
    <mergeCell ref="V235:Z235"/>
    <mergeCell ref="V241:AD241"/>
    <mergeCell ref="L252:AB252"/>
    <mergeCell ref="E234:L234"/>
    <mergeCell ref="D253:K253"/>
    <mergeCell ref="D252:K252"/>
    <mergeCell ref="M238:U238"/>
    <mergeCell ref="E238:L238"/>
    <mergeCell ref="AE243:AM243"/>
    <mergeCell ref="D256:K256"/>
    <mergeCell ref="AE238:AM238"/>
    <mergeCell ref="AH275:AM275"/>
    <mergeCell ref="AH433:AN433"/>
    <mergeCell ref="AK362:AN362"/>
    <mergeCell ref="AH286:AN286"/>
    <mergeCell ref="D254:K254"/>
    <mergeCell ref="D354:S355"/>
    <mergeCell ref="D257:K257"/>
    <mergeCell ref="X255:AB255"/>
    <mergeCell ref="X254:AB254"/>
    <mergeCell ref="L257:Q257"/>
    <mergeCell ref="D475:S475"/>
    <mergeCell ref="AH357:AN357"/>
    <mergeCell ref="AC433:AE433"/>
    <mergeCell ref="F357:V357"/>
    <mergeCell ref="C429:R430"/>
    <mergeCell ref="D478:S478"/>
    <mergeCell ref="AB532:AE532"/>
    <mergeCell ref="AE245:AM245"/>
    <mergeCell ref="U478:Y478"/>
    <mergeCell ref="O500:AM501"/>
    <mergeCell ref="AH257:AM257"/>
    <mergeCell ref="U354:AL355"/>
    <mergeCell ref="D481:S481"/>
    <mergeCell ref="AA478:AM478"/>
    <mergeCell ref="F485:V485"/>
    <mergeCell ref="AC485:AE485"/>
    <mergeCell ref="AK41:AL41"/>
    <mergeCell ref="V26:AG26"/>
    <mergeCell ref="AI53:AM53"/>
    <mergeCell ref="X38:Z38"/>
    <mergeCell ref="AA41:AG41"/>
    <mergeCell ref="H98:I98"/>
    <mergeCell ref="O98:T98"/>
    <mergeCell ref="J98:K98"/>
    <mergeCell ref="L98:M98"/>
    <mergeCell ref="O54:S54"/>
    <mergeCell ref="AE97:AI97"/>
    <mergeCell ref="AI86:AM86"/>
    <mergeCell ref="AI64:AM65"/>
    <mergeCell ref="AJ100:AM100"/>
    <mergeCell ref="AJ96:AM96"/>
    <mergeCell ref="AI26:AM26"/>
    <mergeCell ref="V32:AM32"/>
    <mergeCell ref="AI54:AM54"/>
    <mergeCell ref="V35:AM35"/>
    <mergeCell ref="U41:V41"/>
    <mergeCell ref="D11:Q11"/>
    <mergeCell ref="A476:A483"/>
    <mergeCell ref="O96:T97"/>
    <mergeCell ref="A427:A432"/>
    <mergeCell ref="D13:H14"/>
    <mergeCell ref="A57:A75"/>
    <mergeCell ref="I13:Q14"/>
    <mergeCell ref="T86:V86"/>
    <mergeCell ref="D255:K255"/>
    <mergeCell ref="L254:Q254"/>
    <mergeCell ref="A273:A285"/>
    <mergeCell ref="A349:A356"/>
    <mergeCell ref="V102:AB102"/>
    <mergeCell ref="AE235:AI235"/>
    <mergeCell ref="A132:A143"/>
    <mergeCell ref="Q237:U237"/>
    <mergeCell ref="L253:Q253"/>
    <mergeCell ref="AC102:AH102"/>
    <mergeCell ref="AG129:AM129"/>
    <mergeCell ref="Y107:AI107"/>
  </mergeCells>
  <conditionalFormatting sqref="F532:W532 AB532:AF532 F485:W485 AC485:AF485 AC433:AF433 F433:W433 F357:W357 F286:W286 F219:W219 F144:W144 F76:W76">
    <cfRule type="expression" priority="4" dxfId="12" stopIfTrue="1">
      <formula>$D$23=""</formula>
    </cfRule>
  </conditionalFormatting>
  <conditionalFormatting sqref="AH208:AM208">
    <cfRule type="cellIs" priority="5" dxfId="13" operator="lessThan" stopIfTrue="1">
      <formula>0</formula>
    </cfRule>
  </conditionalFormatting>
  <conditionalFormatting sqref="AH279:AM280">
    <cfRule type="cellIs" priority="6" dxfId="2" operator="equal" stopIfTrue="1">
      <formula>0</formula>
    </cfRule>
  </conditionalFormatting>
  <conditionalFormatting sqref="J41 S41 X41:Z41 AH41 AK41:AL41">
    <cfRule type="expression" priority="7" dxfId="2" stopIfTrue="1">
      <formula>$J$41&lt;$S$41</formula>
    </cfRule>
  </conditionalFormatting>
  <conditionalFormatting sqref="M234:U234">
    <cfRule type="expression" priority="8" dxfId="2" stopIfTrue="1">
      <formula>$D$235=1</formula>
    </cfRule>
  </conditionalFormatting>
  <conditionalFormatting sqref="V234:AD234">
    <cfRule type="expression" priority="9" dxfId="2" stopIfTrue="1">
      <formula>$E$235=1</formula>
    </cfRule>
  </conditionalFormatting>
  <conditionalFormatting sqref="AE234:AM234">
    <cfRule type="expression" priority="10" dxfId="2" stopIfTrue="1">
      <formula>$F$235=1</formula>
    </cfRule>
  </conditionalFormatting>
  <conditionalFormatting sqref="AE238:AM238">
    <cfRule type="expression" priority="11" dxfId="2" stopIfTrue="1">
      <formula>$G$235=1</formula>
    </cfRule>
  </conditionalFormatting>
  <conditionalFormatting sqref="M238:U238">
    <cfRule type="expression" priority="12" dxfId="2" stopIfTrue="1">
      <formula>$H$235=1</formula>
    </cfRule>
  </conditionalFormatting>
  <conditionalFormatting sqref="V238:AD238">
    <cfRule type="expression" priority="13" dxfId="2" stopIfTrue="1">
      <formula>$I$235=1</formula>
    </cfRule>
  </conditionalFormatting>
  <conditionalFormatting sqref="X208">
    <cfRule type="expression" priority="3" dxfId="14" stopIfTrue="1">
      <formula>$X$208&lt;=400</formula>
    </cfRule>
  </conditionalFormatting>
  <conditionalFormatting sqref="F578:W578 AB578:AF578">
    <cfRule type="expression" priority="1" dxfId="12" stopIfTrue="1">
      <formula>$D$23=""</formula>
    </cfRule>
  </conditionalFormatting>
  <printOptions/>
  <pageMargins left="0.3937007874015748" right="0.3937007874015748" top="0.31496062992125984" bottom="0.1968503937007874" header="0.5118110236220472" footer="0"/>
  <pageSetup horizontalDpi="600" verticalDpi="600" orientation="portrait" paperSize="9" r:id="rId3"/>
  <rowBreaks count="7" manualBreakCount="7">
    <brk id="77" max="255" man="1"/>
    <brk id="145" max="255" man="1"/>
    <brk id="220" max="255" man="1"/>
    <brk id="287" max="255" man="1"/>
    <brk id="358" max="255" man="1"/>
    <brk id="434" max="255" man="1"/>
    <brk id="486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Hessen-Thüringen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Dipl.-Ing G. Adam</dc:creator>
  <cp:keywords/>
  <dc:description/>
  <cp:lastModifiedBy>Ginglas, Beate</cp:lastModifiedBy>
  <cp:lastPrinted>2014-02-13T14:52:35Z</cp:lastPrinted>
  <dcterms:created xsi:type="dcterms:W3CDTF">2000-08-03T08:04:45Z</dcterms:created>
  <dcterms:modified xsi:type="dcterms:W3CDTF">2014-04-02T13:03:08Z</dcterms:modified>
  <cp:category/>
  <cp:version/>
  <cp:contentType/>
  <cp:contentStatus/>
</cp:coreProperties>
</file>